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filterPrivacy="1"/>
  <bookViews>
    <workbookView xWindow="-120" yWindow="-120" windowWidth="24240" windowHeight="13140" firstSheet="1" activeTab="1"/>
  </bookViews>
  <sheets>
    <sheet name="Phu luc 1" sheetId="9" state="hidden" r:id="rId1"/>
    <sheet name="Phu luc 01 2 2023" sheetId="11" r:id="rId2"/>
  </sheets>
  <definedNames>
    <definedName name="_xlnm.Print_Titles" localSheetId="1">'Phu luc 01 2 2023'!$4:$9</definedName>
    <definedName name="_xlnm.Print_Titles" localSheetId="0">'Phu luc 1'!$5:$10</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5" i="11"/>
  <c r="O16"/>
  <c r="O19"/>
  <c r="O20"/>
  <c r="O23"/>
  <c r="O24"/>
  <c r="O27"/>
  <c r="O28"/>
  <c r="O31"/>
  <c r="O32"/>
  <c r="O35"/>
  <c r="O36"/>
  <c r="O39"/>
  <c r="O40"/>
  <c r="O43"/>
  <c r="O44"/>
  <c r="P12"/>
  <c r="P11"/>
  <c r="Y28"/>
  <c r="Y32"/>
  <c r="Y36"/>
  <c r="Y40"/>
  <c r="Y44"/>
  <c r="AC15"/>
  <c r="AC16"/>
  <c r="AC17"/>
  <c r="AC18"/>
  <c r="AC19"/>
  <c r="AC21"/>
  <c r="AJ21" s="1"/>
  <c r="AC22"/>
  <c r="AC25"/>
  <c r="AJ25" s="1"/>
  <c r="AC26"/>
  <c r="AC27"/>
  <c r="Y27" s="1"/>
  <c r="AC28"/>
  <c r="AC29"/>
  <c r="AC30"/>
  <c r="AC31"/>
  <c r="AJ31" s="1"/>
  <c r="AC32"/>
  <c r="AC33"/>
  <c r="AC34"/>
  <c r="AJ34" s="1"/>
  <c r="AC35"/>
  <c r="Y35" s="1"/>
  <c r="AC36"/>
  <c r="AC37"/>
  <c r="AJ37" s="1"/>
  <c r="AC38"/>
  <c r="AC39"/>
  <c r="AJ39" s="1"/>
  <c r="AC40"/>
  <c r="AC41"/>
  <c r="AC42"/>
  <c r="AC43"/>
  <c r="AJ43" s="1"/>
  <c r="AC44"/>
  <c r="Z17"/>
  <c r="Y17" s="1"/>
  <c r="Z19"/>
  <c r="Y19" s="1"/>
  <c r="Z21"/>
  <c r="Y21" s="1"/>
  <c r="Z22"/>
  <c r="Y22" s="1"/>
  <c r="Z25"/>
  <c r="Y25" s="1"/>
  <c r="Z26"/>
  <c r="Y26" s="1"/>
  <c r="Z27"/>
  <c r="Z28"/>
  <c r="Z29"/>
  <c r="Y29" s="1"/>
  <c r="Z30"/>
  <c r="Y30" s="1"/>
  <c r="Z31"/>
  <c r="Z32"/>
  <c r="Z33"/>
  <c r="Y33" s="1"/>
  <c r="Z34"/>
  <c r="Y34" s="1"/>
  <c r="Z35"/>
  <c r="Z36"/>
  <c r="Z37"/>
  <c r="Y37" s="1"/>
  <c r="Z38"/>
  <c r="Y38" s="1"/>
  <c r="Z39"/>
  <c r="Z40"/>
  <c r="Z41"/>
  <c r="Y41" s="1"/>
  <c r="Z43"/>
  <c r="Y43" s="1"/>
  <c r="Z44"/>
  <c r="S12"/>
  <c r="S13"/>
  <c r="S14"/>
  <c r="S15"/>
  <c r="S16"/>
  <c r="S17"/>
  <c r="S18"/>
  <c r="S19"/>
  <c r="S20"/>
  <c r="S21"/>
  <c r="S22"/>
  <c r="S23"/>
  <c r="S24"/>
  <c r="S25"/>
  <c r="S26"/>
  <c r="S27"/>
  <c r="S28"/>
  <c r="S29"/>
  <c r="S30"/>
  <c r="S31"/>
  <c r="S32"/>
  <c r="S33"/>
  <c r="S34"/>
  <c r="S35"/>
  <c r="S36"/>
  <c r="S37"/>
  <c r="S38"/>
  <c r="S39"/>
  <c r="S40"/>
  <c r="S41"/>
  <c r="S42"/>
  <c r="S43"/>
  <c r="S44"/>
  <c r="S11"/>
  <c r="P13"/>
  <c r="O13" s="1"/>
  <c r="P14"/>
  <c r="O14" s="1"/>
  <c r="P15"/>
  <c r="P16"/>
  <c r="P17"/>
  <c r="O17" s="1"/>
  <c r="P18"/>
  <c r="O18" s="1"/>
  <c r="P19"/>
  <c r="P20"/>
  <c r="P21"/>
  <c r="O21" s="1"/>
  <c r="P22"/>
  <c r="O22" s="1"/>
  <c r="P23"/>
  <c r="P24"/>
  <c r="P25"/>
  <c r="O25" s="1"/>
  <c r="P26"/>
  <c r="O26" s="1"/>
  <c r="P27"/>
  <c r="P28"/>
  <c r="P29"/>
  <c r="O29" s="1"/>
  <c r="P30"/>
  <c r="O30" s="1"/>
  <c r="P31"/>
  <c r="P32"/>
  <c r="P33"/>
  <c r="O33" s="1"/>
  <c r="P34"/>
  <c r="O34" s="1"/>
  <c r="P35"/>
  <c r="P36"/>
  <c r="P37"/>
  <c r="O37" s="1"/>
  <c r="P38"/>
  <c r="O38" s="1"/>
  <c r="P39"/>
  <c r="P40"/>
  <c r="P41"/>
  <c r="O41" s="1"/>
  <c r="P42"/>
  <c r="O42" s="1"/>
  <c r="P43"/>
  <c r="P44"/>
  <c r="Y47"/>
  <c r="O47"/>
  <c r="AA46"/>
  <c r="Y46" s="1"/>
  <c r="O46"/>
  <c r="AJ45"/>
  <c r="Y45"/>
  <c r="O45"/>
  <c r="AJ44"/>
  <c r="AA42"/>
  <c r="AB41"/>
  <c r="AJ40"/>
  <c r="AJ38"/>
  <c r="AJ36"/>
  <c r="AJ33"/>
  <c r="AJ32"/>
  <c r="AJ30"/>
  <c r="AJ29"/>
  <c r="AJ28"/>
  <c r="AJ26"/>
  <c r="AD24"/>
  <c r="AD23" s="1"/>
  <c r="AC23" s="1"/>
  <c r="AB24"/>
  <c r="AA24"/>
  <c r="AA23" s="1"/>
  <c r="AJ22"/>
  <c r="AG20"/>
  <c r="AF20"/>
  <c r="AD20"/>
  <c r="AC20" s="1"/>
  <c r="AB20"/>
  <c r="AA20"/>
  <c r="Z20" s="1"/>
  <c r="Y20" s="1"/>
  <c r="AB18"/>
  <c r="AA17"/>
  <c r="AF16"/>
  <c r="AB16"/>
  <c r="AJ16" s="1"/>
  <c r="AF15"/>
  <c r="AA15"/>
  <c r="AG14"/>
  <c r="AF14"/>
  <c r="AD14"/>
  <c r="AC14" s="1"/>
  <c r="V14"/>
  <c r="AG13"/>
  <c r="AG12" s="1"/>
  <c r="AF13"/>
  <c r="AD13"/>
  <c r="AD12" s="1"/>
  <c r="AC12" s="1"/>
  <c r="AA13"/>
  <c r="Z13" s="1"/>
  <c r="AE12"/>
  <c r="Y39" l="1"/>
  <c r="Y31"/>
  <c r="AJ15"/>
  <c r="AJ19"/>
  <c r="Z24"/>
  <c r="Z16"/>
  <c r="Y16" s="1"/>
  <c r="AJ27"/>
  <c r="AJ35"/>
  <c r="Z15"/>
  <c r="Y15" s="1"/>
  <c r="AC13"/>
  <c r="Y13" s="1"/>
  <c r="Z42"/>
  <c r="Y42" s="1"/>
  <c r="Z18"/>
  <c r="Y18" s="1"/>
  <c r="AC24"/>
  <c r="AJ24" s="1"/>
  <c r="AG11"/>
  <c r="AB12"/>
  <c r="Z12" s="1"/>
  <c r="Y12" s="1"/>
  <c r="Y11" s="1"/>
  <c r="AJ17"/>
  <c r="AJ18"/>
  <c r="V12"/>
  <c r="V11" s="1"/>
  <c r="O11" s="1"/>
  <c r="AA11"/>
  <c r="AJ46"/>
  <c r="AE11"/>
  <c r="AF12"/>
  <c r="AF11" s="1"/>
  <c r="AD11"/>
  <c r="AJ20"/>
  <c r="AJ13"/>
  <c r="AA14"/>
  <c r="Z14" s="1"/>
  <c r="Y14" s="1"/>
  <c r="AB23"/>
  <c r="Z23" s="1"/>
  <c r="Y23" s="1"/>
  <c r="AJ12"/>
  <c r="AJ41"/>
  <c r="AJ42"/>
  <c r="O12" l="1"/>
  <c r="AC11"/>
  <c r="AI12"/>
  <c r="Y24"/>
  <c r="AB11"/>
  <c r="AJ23"/>
  <c r="AJ14"/>
  <c r="AJ11" l="1"/>
  <c r="Z11"/>
  <c r="AI11" s="1"/>
</calcChain>
</file>

<file path=xl/sharedStrings.xml><?xml version="1.0" encoding="utf-8"?>
<sst xmlns="http://schemas.openxmlformats.org/spreadsheetml/2006/main" count="220" uniqueCount="116">
  <si>
    <t>TT</t>
  </si>
  <si>
    <t>Dự án 4: Đầu tư cơ sở hạ tầng thiết yếu phục vụ sản xuất, đời sống và đơn vị sự nghiệp công lập</t>
  </si>
  <si>
    <t>Nội dung</t>
  </si>
  <si>
    <t>Ghi chú</t>
  </si>
  <si>
    <t>Giai đoạn 2021-2025</t>
  </si>
  <si>
    <t>Tổng</t>
  </si>
  <si>
    <t>Kinh phí</t>
  </si>
  <si>
    <t>Số lượng</t>
  </si>
  <si>
    <t>Tổng 2022</t>
  </si>
  <si>
    <t>NSTW</t>
  </si>
  <si>
    <t>NSĐP</t>
  </si>
  <si>
    <t>ĐT</t>
  </si>
  <si>
    <t>SN</t>
  </si>
  <si>
    <t>Dự án 1</t>
  </si>
  <si>
    <t>Giải quyết tình trạng thiếu đất ở, nhà ở, đất sản xuất, nước sinh hoạt</t>
  </si>
  <si>
    <t>Ủy ban Dân tộc</t>
  </si>
  <si>
    <r>
      <t xml:space="preserve">ND 01: </t>
    </r>
    <r>
      <rPr>
        <sz val="12"/>
        <rFont val="Times New Roman"/>
        <family val="1"/>
      </rPr>
      <t>Hỗ trợ đất ở</t>
    </r>
  </si>
  <si>
    <t>Hỗ trợ 80 triệu đồng/hộ (trong đó: Vốn đầu tư ngân sách trung ương 40 triệu đồng; vốn đầu tư ngân sách địa phương 4 triệu đồng; vốn tín dụng 25 triệu đồng; vốn khác 11 triệu đồng)</t>
  </si>
  <si>
    <r>
      <t xml:space="preserve">ND 02: </t>
    </r>
    <r>
      <rPr>
        <sz val="12"/>
        <rFont val="Times New Roman"/>
        <family val="1"/>
      </rPr>
      <t>Hỗ trợ nhà ở</t>
    </r>
  </si>
  <si>
    <r>
      <rPr>
        <b/>
        <sz val="12"/>
        <rFont val="Times New Roman"/>
        <family val="1"/>
      </rPr>
      <t>ND 03:</t>
    </r>
    <r>
      <rPr>
        <sz val="12"/>
        <rFont val="Times New Roman"/>
        <family val="1"/>
      </rPr>
      <t xml:space="preserve"> Đất sản xuất</t>
    </r>
  </si>
  <si>
    <t>Hỗ trợ 100 triệu đồng/hộ (trong đó: Vốn đầu tư ngân sách trung ương 22,5 triệu đồng; vốn tín dụng 77,5 triệu đồng)</t>
  </si>
  <si>
    <r>
      <rPr>
        <b/>
        <sz val="12"/>
        <rFont val="Times New Roman"/>
        <family val="1"/>
      </rPr>
      <t xml:space="preserve">ND 04: </t>
    </r>
    <r>
      <rPr>
        <sz val="12"/>
        <rFont val="Times New Roman"/>
        <family val="1"/>
      </rPr>
      <t>Chuyển đổi nghề</t>
    </r>
  </si>
  <si>
    <r>
      <t xml:space="preserve">Hỗ trợ 110 triệu đồng/hộ (trong đó: Vốn sự nghiệp ngân sách trung ương </t>
    </r>
    <r>
      <rPr>
        <b/>
        <sz val="12"/>
        <rFont val="Times New Roman"/>
        <family val="1"/>
      </rPr>
      <t xml:space="preserve">10 triệu </t>
    </r>
    <r>
      <rPr>
        <sz val="12"/>
        <rFont val="Times New Roman"/>
        <family val="1"/>
      </rPr>
      <t>đồng; vốn tín dụng 100 triệu đồng) (Bộ Tài chính 7 triệu/hộ)</t>
    </r>
  </si>
  <si>
    <r>
      <rPr>
        <b/>
        <sz val="12"/>
        <rFont val="Times New Roman"/>
        <family val="1"/>
      </rPr>
      <t xml:space="preserve">ND 05: </t>
    </r>
    <r>
      <rPr>
        <sz val="12"/>
        <rFont val="Times New Roman"/>
        <family val="1"/>
      </rPr>
      <t>Nước sinh hoạt tập trung</t>
    </r>
  </si>
  <si>
    <r>
      <t xml:space="preserve">Hỗ trợ 03 triệu đồng/hộ (trong đó: Vốn sự nghiệp ngân sách trung ương </t>
    </r>
    <r>
      <rPr>
        <b/>
        <sz val="12"/>
        <rFont val="Times New Roman"/>
        <family val="1"/>
      </rPr>
      <t>03 triệu đồng</t>
    </r>
    <r>
      <rPr>
        <sz val="12"/>
        <rFont val="Times New Roman"/>
        <family val="1"/>
      </rPr>
      <t>) (Bộ Tài chính 2 triệu/hộ)</t>
    </r>
  </si>
  <si>
    <r>
      <rPr>
        <b/>
        <sz val="12"/>
        <rFont val="Times New Roman"/>
        <family val="1"/>
      </rPr>
      <t>ND 06:</t>
    </r>
    <r>
      <rPr>
        <sz val="12"/>
        <rFont val="Times New Roman"/>
        <family val="1"/>
      </rPr>
      <t xml:space="preserve"> Nước sinh hoạt phân tán</t>
    </r>
  </si>
  <si>
    <t>Hỗ trợ 03 tỷ đồng/hộ (trong đó: Vốn sự nghiệp ngân sách trung ương 03 tỷ đồng)</t>
  </si>
  <si>
    <t>Dự án 2</t>
  </si>
  <si>
    <t>Quy hoạch, sắp xếp, bố trí ổn định dân cư</t>
  </si>
  <si>
    <t>- Định mức hỗ trợ 68,75 triệu đồng/hộ (trong đó: Vốn đầu tư ngân sách trung ương 66 triệu đồng; Vốn sự nghiệp ngân sách trung ương 2,75 triệu đồng)</t>
  </si>
  <si>
    <t>Dự án 3</t>
  </si>
  <si>
    <t>Phát triển sản xuất nông lâm nghiệp, phát huy tiềm năng, thế mạnh của các vùng miền núi để phát triển sản xuất hàng hóa theo chuỗi giá trị</t>
  </si>
  <si>
    <r>
      <rPr>
        <b/>
        <sz val="12"/>
        <rFont val="Times New Roman"/>
        <family val="1"/>
      </rPr>
      <t xml:space="preserve">Tiểu dự án 1: </t>
    </r>
    <r>
      <rPr>
        <sz val="12"/>
        <rFont val="Times New Roman"/>
        <family val="1"/>
      </rPr>
      <t>Phát triển kinh tế nông lâm nghiệp gắn với bảo vệ rừng và nâng cao thu nhập cho người dân</t>
    </r>
  </si>
  <si>
    <t>Sở NN</t>
  </si>
  <si>
    <t>1.1</t>
  </si>
  <si>
    <t>1.2</t>
  </si>
  <si>
    <t>1.3</t>
  </si>
  <si>
    <t>1.4</t>
  </si>
  <si>
    <t>Dự án 4</t>
  </si>
  <si>
    <t>Đầu tư cơ sở hạ tầng (Xã ATK, khu vực III, Thôn ĐBKK)</t>
  </si>
  <si>
    <t>Duy tu bảo dưỡng công trình (Xã ATK, khu vực III, Thôn ĐBKK)</t>
  </si>
  <si>
    <t>quản lý, thanh toán kinh phí duy tu, bảo dưỡng thực hiện theo quy định tại Thông tư số 65/2021/TT-BTC ngày 29 tháng 07 năm 2021 của Bộ Tài chính hướng dẫn lập dự toán, phân bổ và quyết toán kinh phí bảo dưỡng, sửa chữa tài sản công và các văn bản chuyên ngành quy định về công tác duy tu, bảo dưỡng công trình (nếu có). Ngoài ra, việc lập dự toán, giao dự toán, thanh toán và quyết toán kinh phí duy tu, bảo dưỡng có sự tham gia của cộng đồng thực hiện theo quy định tại Điều 16 Thông tư này.</t>
  </si>
  <si>
    <t>Cứng hóa đường bê tông đến trung tâm xã</t>
  </si>
  <si>
    <t>Xây dựng hệ thống chợ</t>
  </si>
  <si>
    <t>Dự án 5</t>
  </si>
  <si>
    <t>Phát triển giáo dục đào tạo nâng cao chất lượng nguồn nhân lực</t>
  </si>
  <si>
    <t>Bộ Giáo dục và Đào tạo</t>
  </si>
  <si>
    <t>Ủy Ban Dân tộc</t>
  </si>
  <si>
    <t>Bộ Lao động - Thương binh và Xã hội</t>
  </si>
  <si>
    <t>Uỷ Ban Dân tộc</t>
  </si>
  <si>
    <t>Dự án 6</t>
  </si>
  <si>
    <t>Bảo tồn phát huy giá trị văn hóa truyền thống tốt đẹp của các DTTS gắn với phát triển du lịch</t>
  </si>
  <si>
    <t>Dự án 7</t>
  </si>
  <si>
    <t>Chăm sóc sức khỏe nhân dân, nâng cao thể trạng, tầm vóc người DTTS; phòng chống suy dinh dưỡng ở trẻ em</t>
  </si>
  <si>
    <t>Xây dựng và phát triển y tế cơ sở vùng đồng bào dân tộc thiểu số và miền núi</t>
  </si>
  <si>
    <t>Nâng cao chất lượng dân số vùng đồng bào dân tộc thiểu số và miền núi:</t>
  </si>
  <si>
    <t>Chăm sóc sức khỏe, dinh dưỡng bà mẹ - trẻ em</t>
  </si>
  <si>
    <t>Dự án 8</t>
  </si>
  <si>
    <t>Thực hiện bình đẳng giới và giải quyết những vấn đề cấp thiết đối với phụ nữ và trẻ em</t>
  </si>
  <si>
    <t>Dự án 9</t>
  </si>
  <si>
    <t>Đầu tư, hỗ trợ nhóm dân tộc rất ít người, nhóm dân tộc còn nhiều khó khăn</t>
  </si>
  <si>
    <t>Dự án 10</t>
  </si>
  <si>
    <t xml:space="preserve">Truyền thông, tuyên truyền, vận động trong vùng đồng bào DTTS&amp;MN </t>
  </si>
  <si>
    <r>
      <t xml:space="preserve">Tiểu dự án 1: </t>
    </r>
    <r>
      <rPr>
        <sz val="12"/>
        <rFont val="Times New Roman"/>
        <family val="1"/>
      </rPr>
      <t>Biểu dương, tôn vinh điển hình tiên tiến, phát huy vai trò của người có uy tín; phổ biến, giáo dục pháp luật, trợ giúp pháp lý và tuyên truyền, vận động đồng bào</t>
    </r>
  </si>
  <si>
    <r>
      <t xml:space="preserve">Tiểu dự án 2: </t>
    </r>
    <r>
      <rPr>
        <sz val="12"/>
        <rFont val="Times New Roman"/>
        <family val="1"/>
      </rPr>
      <t>Ứng dụng công nghệ thông tin hỗ trợ phát triển kinh tế - xã hội và đảm bảo an ninh trật tự</t>
    </r>
  </si>
  <si>
    <r>
      <t>Tiểu dự án 3:</t>
    </r>
    <r>
      <rPr>
        <sz val="12"/>
        <rFont val="Times New Roman"/>
        <family val="1"/>
      </rPr>
      <t xml:space="preserve"> Kiểm tra, giám sát, đánh giá, đào tạo, tập huấn tổ chức thực hiện Chương trình.</t>
    </r>
  </si>
  <si>
    <r>
      <rPr>
        <b/>
        <sz val="12"/>
        <rFont val="Times New Roman"/>
        <family val="1"/>
      </rPr>
      <t xml:space="preserve">Tiểu dự án 2: </t>
    </r>
    <r>
      <rPr>
        <sz val="12"/>
        <rFont val="Times New Roman"/>
        <family val="1"/>
      </rPr>
      <t>Hỗ trợ phát triển sản xuất theo chuỗi giá trị, vùng trồng dược liệu quý, thúc đẩy khởi sự kinh doanh, khởi nghiệp và thu hút đầu tư</t>
    </r>
  </si>
  <si>
    <r>
      <t xml:space="preserve">Tiểu dự án 1: </t>
    </r>
    <r>
      <rPr>
        <sz val="12"/>
        <rFont val="Times New Roman"/>
        <family val="1"/>
      </rPr>
      <t>Đổi mới hoạt động, củng cố phát triển các trường PTDT Nội trú, PTDT Bán trú trường phổ thông có học sinh ở bán trú</t>
    </r>
  </si>
  <si>
    <r>
      <t xml:space="preserve">Tiểu sự án 2: </t>
    </r>
    <r>
      <rPr>
        <sz val="12"/>
        <rFont val="Times New Roman"/>
        <family val="1"/>
      </rPr>
      <t>Bồi dưỡng kiến thức dân tộc; đào tạo dự bị đại học, đại học và sau đại học</t>
    </r>
  </si>
  <si>
    <r>
      <t xml:space="preserve">Tiểu dự án 3: </t>
    </r>
    <r>
      <rPr>
        <sz val="12"/>
        <rFont val="Times New Roman"/>
        <family val="1"/>
      </rPr>
      <t>Dự án phát triển giáo dục nghề nghiệp và giải quyết việc làm cho người lao động</t>
    </r>
  </si>
  <si>
    <r>
      <t xml:space="preserve">Tiểu dự án 4: </t>
    </r>
    <r>
      <rPr>
        <sz val="12"/>
        <rFont val="Times New Roman"/>
        <family val="1"/>
      </rPr>
      <t>Đào tạo nâng cao năng lực cho cộng đồng và cán bộ triển khai chương trình</t>
    </r>
  </si>
  <si>
    <r>
      <t xml:space="preserve">Tiêu dự án 1: </t>
    </r>
    <r>
      <rPr>
        <sz val="12"/>
        <rFont val="Times New Roman"/>
        <family val="1"/>
      </rPr>
      <t>Đầu tư phát triển kinh tế - xã hội các dân tộc còn gặp nhiều khó khăn, dân tộc có khó khăn đặc thù</t>
    </r>
  </si>
  <si>
    <r>
      <t xml:space="preserve">Tiểu dự án 2: </t>
    </r>
    <r>
      <rPr>
        <sz val="12"/>
        <rFont val="Times New Roman"/>
        <family val="1"/>
      </rPr>
      <t>Giảm thiểu tình trạng tảo hôn và hôn nhân cận huyết thống</t>
    </r>
  </si>
  <si>
    <t>Kế hoạch năm 2022</t>
  </si>
  <si>
    <t>I</t>
  </si>
  <si>
    <t>TỔNG CỘNG</t>
  </si>
  <si>
    <r>
      <t xml:space="preserve">Tiểu dự án 1: </t>
    </r>
    <r>
      <rPr>
        <sz val="12"/>
        <rFont val="Times New Roman"/>
        <family val="1"/>
      </rPr>
      <t>Đầu tư cơ sở hạ tầng thiết yếu, phục vụ sản xuất, đời sống</t>
    </r>
  </si>
  <si>
    <r>
      <t xml:space="preserve">Tiểu dự án 2: </t>
    </r>
    <r>
      <rPr>
        <sz val="12"/>
        <rFont val="Times New Roman"/>
        <family val="1"/>
      </rPr>
      <t>Đầu tư cơ sở vật chất trường Đại học Tân Trào</t>
    </r>
  </si>
  <si>
    <t>Phụ lục 1</t>
  </si>
  <si>
    <t>Vốn huy động khác</t>
  </si>
  <si>
    <t>Vốn tín dụng</t>
  </si>
  <si>
    <t>Đơn vị tính: Triệu đồng</t>
  </si>
  <si>
    <t>9</t>
  </si>
  <si>
    <t>10</t>
  </si>
  <si>
    <t>11</t>
  </si>
  <si>
    <t>12</t>
  </si>
  <si>
    <t>13</t>
  </si>
  <si>
    <t>14</t>
  </si>
  <si>
    <t>15</t>
  </si>
  <si>
    <t>(Kèm theo Kế hoạch số            /KH- UBND ngày        /       /2022 của Ủy ban nhân dân tỉnh Tuyên Quang)</t>
  </si>
  <si>
    <r>
      <rPr>
        <b/>
        <sz val="13"/>
        <rFont val="Times New Roman"/>
        <family val="1"/>
      </rPr>
      <t xml:space="preserve">KẾ HOẠCH VỐN THỰC HIỆN CHƯƠNG TRÌNH MỤC TIÊU QUỐC GIA PHÁT TRIỂN KINH TẾ - XÃ HỘI VÙNG ĐỒNG BÀO DÂN TỘC THIỂU SỐ VÀ MIỀN NÚI  TỈNH TUYÊN QUANG </t>
    </r>
    <r>
      <rPr>
        <b/>
        <sz val="14"/>
        <rFont val="Times New Roman"/>
        <family val="1"/>
      </rPr>
      <t xml:space="preserve">
GIAI ĐOẠN 2021-2025 VÀ NĂM 2022</t>
    </r>
  </si>
  <si>
    <t>Kế hoạch năm 2023</t>
  </si>
  <si>
    <t>Tổng cộng</t>
  </si>
  <si>
    <t>ND 01: Hỗ trợ đất ở</t>
  </si>
  <si>
    <t>ND 02: Hỗ trợ nhà ở</t>
  </si>
  <si>
    <t>ND 03: Đất sản xuất</t>
  </si>
  <si>
    <t>ND 04: Chuyển đổi nghề</t>
  </si>
  <si>
    <t>Hỗ trợ 110 triệu đồng/hộ (trong đó: Vốn sự nghiệp ngân sách trung ương 10 triệu đồng; vốn tín dụng 100 triệu đồng) (Bộ Tài chính 7 triệu/hộ)</t>
  </si>
  <si>
    <t>ND 05: Nước sinh hoạt tập trung</t>
  </si>
  <si>
    <t>Hỗ trợ 03 triệu đồng/hộ (trong đó: Vốn sự nghiệp ngân sách trung ương 03 triệu đồng) (Bộ Tài chính 2 triệu/hộ)</t>
  </si>
  <si>
    <t>ND 06: Nước sinh hoạt phân tán</t>
  </si>
  <si>
    <t>Tiểu dự án 1: Phát triển kinh tế nông lâm nghiệp gắn với bảo vệ rừng và nâng cao thu nhập cho người dân</t>
  </si>
  <si>
    <t>Tiểu dự án 2: Hỗ trợ phát triển sản xuất theo chuỗi giá trị, vùng trồng dược liệu quý, thúc đẩy khởi sự kinh doanh, khởi nghiệp và thu hút đầu tư</t>
  </si>
  <si>
    <t>Tiểu dự án 1: Đầu tư cơ sở hạ tầng thiết yếu, phục vụ sản xuất, đời sống</t>
  </si>
  <si>
    <t>Tiểu dự án 2: Đầu tư cơ sở vật chất trường Đại học Tân Trào</t>
  </si>
  <si>
    <t>Tiểu dự án 1: Đổi mới hoạt động, củng cố phát triển các trường PTDT Nội trú, PTDT Bán trú trường phổ thông có học sinh ở bán trú</t>
  </si>
  <si>
    <t>Tiểu sự án 2: Bồi dưỡng kiến thức dân tộc; đào tạo dự bị đại học, đại học và sau đại học</t>
  </si>
  <si>
    <t>Tiểu dự án 3: Dự án phát triển giáo dục nghề nghiệp và giải quyết việc làm cho người lao động</t>
  </si>
  <si>
    <t>Tiểu dự án 4: Đào tạo nâng cao năng lực cho cộng đồng và cán bộ triển khai chương trình</t>
  </si>
  <si>
    <t>Tiêu dự án 1: Đầu tư phát triển kinh tế - xã hội các dân tộc còn gặp nhiều khó khăn, dân tộc có khó khăn đặc thù</t>
  </si>
  <si>
    <t>Tiểu dự án 2: Giảm thiểu tình trạng tảo hôn và hôn nhân cận huyết thống</t>
  </si>
  <si>
    <r>
      <t xml:space="preserve">Tiểu dự án 1: </t>
    </r>
    <r>
      <rPr>
        <sz val="12"/>
        <color theme="1"/>
        <rFont val="Times New Roman"/>
        <family val="1"/>
      </rPr>
      <t>Biểu dương, tôn vinh điển hình tiên tiến, phát huy vai trò của người có uy tín; phổ biến, giáo dục pháp luật, trợ giúp pháp lý và tuyên truyền, vận động đồng bào</t>
    </r>
  </si>
  <si>
    <r>
      <t xml:space="preserve">Tiểu dự án 2: </t>
    </r>
    <r>
      <rPr>
        <sz val="12"/>
        <color theme="1"/>
        <rFont val="Times New Roman"/>
        <family val="1"/>
      </rPr>
      <t>Ứng dụng công nghệ thông tin hỗ trợ phát triển kinh tế - xã hội và đảm bảo an ninh trật tự</t>
    </r>
  </si>
  <si>
    <r>
      <t>Tiểu dự án 3:</t>
    </r>
    <r>
      <rPr>
        <sz val="12"/>
        <color theme="1"/>
        <rFont val="Times New Roman"/>
        <family val="1"/>
      </rPr>
      <t xml:space="preserve"> Kiểm tra, giám sát, đánh giá, đào tạo, tập huấn tổ chức thực hiện Chương trình.</t>
    </r>
  </si>
  <si>
    <r>
      <rPr>
        <b/>
        <sz val="13"/>
        <color theme="1"/>
        <rFont val="Times New Roman"/>
        <family val="1"/>
      </rPr>
      <t xml:space="preserve">NHU CẦU VỐN THỰC HIỆN CHƯƠNG TRÌNH MỤC TIÊU QUỐC GIA PHÁT TRIỂN KINH TẾ - XÃ HỘI VÙNG ĐỒNG BÀO DÂN TỘC THIỂU SỐ VÀ MIỀN NÚI  
TỈNH TUYÊN QUANG </t>
    </r>
    <r>
      <rPr>
        <b/>
        <sz val="14"/>
        <color theme="1"/>
        <rFont val="Times New Roman"/>
        <family val="1"/>
      </rPr>
      <t>NĂM 2023</t>
    </r>
  </si>
  <si>
    <t>(Kèm theo Kế hoạch số  49/KH- UBND ngày 16/3/2023 của Ủy ban nhân dân tỉnh Tuyên Quang)</t>
  </si>
</sst>
</file>

<file path=xl/styles.xml><?xml version="1.0" encoding="utf-8"?>
<styleSheet xmlns="http://schemas.openxmlformats.org/spreadsheetml/2006/main">
  <numFmts count="3">
    <numFmt numFmtId="164" formatCode="_(* #,##0.00_);_(* \(#,##0.00\);_(* &quot;-&quot;??_);_(@_)"/>
    <numFmt numFmtId="165" formatCode="#,##0.0"/>
    <numFmt numFmtId="166" formatCode="#,##0;[Red]#,##0"/>
  </numFmts>
  <fonts count="31">
    <font>
      <sz val="11"/>
      <color theme="1"/>
      <name val="Calibri"/>
      <family val="2"/>
      <scheme val="minor"/>
    </font>
    <font>
      <sz val="12"/>
      <name val=".VnTime"/>
      <family val="2"/>
    </font>
    <font>
      <sz val="11"/>
      <color indexed="8"/>
      <name val="Calibri"/>
      <family val="2"/>
    </font>
    <font>
      <sz val="11"/>
      <color theme="1"/>
      <name val="Calibri"/>
      <family val="2"/>
      <scheme val="minor"/>
    </font>
    <font>
      <b/>
      <sz val="14"/>
      <name val="Times New Roman"/>
      <family val="1"/>
    </font>
    <font>
      <sz val="12"/>
      <name val="Times New Roman"/>
      <family val="1"/>
    </font>
    <font>
      <b/>
      <sz val="10"/>
      <name val="Times New Roman"/>
      <family val="1"/>
    </font>
    <font>
      <b/>
      <sz val="11"/>
      <name val="Times New Roman"/>
      <family val="1"/>
    </font>
    <font>
      <b/>
      <sz val="12"/>
      <name val="Times New Roman"/>
      <family val="1"/>
    </font>
    <font>
      <sz val="11"/>
      <name val="Times New Roman"/>
      <family val="1"/>
    </font>
    <font>
      <i/>
      <sz val="10"/>
      <name val="Times New Roman"/>
      <family val="1"/>
    </font>
    <font>
      <i/>
      <sz val="11"/>
      <name val="Times New Roman"/>
      <family val="1"/>
    </font>
    <font>
      <sz val="12"/>
      <color rgb="FFFF0000"/>
      <name val="Times New Roman"/>
      <family val="1"/>
    </font>
    <font>
      <i/>
      <sz val="12"/>
      <name val="Times New Roman"/>
      <family val="1"/>
    </font>
    <font>
      <b/>
      <i/>
      <sz val="12"/>
      <name val="Times New Roman"/>
      <family val="1"/>
    </font>
    <font>
      <i/>
      <sz val="14"/>
      <name val="Times New Roman"/>
      <family val="1"/>
    </font>
    <font>
      <i/>
      <sz val="12"/>
      <color rgb="FFFF0000"/>
      <name val="Times New Roman"/>
      <family val="1"/>
    </font>
    <font>
      <b/>
      <i/>
      <sz val="14"/>
      <name val="Times New Roman"/>
      <family val="1"/>
    </font>
    <font>
      <b/>
      <sz val="13"/>
      <name val="Times New Roman"/>
      <family val="1"/>
    </font>
    <font>
      <b/>
      <sz val="14"/>
      <color theme="1"/>
      <name val="Times New Roman"/>
      <family val="1"/>
    </font>
    <font>
      <b/>
      <sz val="13"/>
      <color theme="1"/>
      <name val="Times New Roman"/>
      <family val="1"/>
    </font>
    <font>
      <i/>
      <sz val="14"/>
      <color theme="1"/>
      <name val="Times New Roman"/>
      <family val="1"/>
    </font>
    <font>
      <b/>
      <sz val="10"/>
      <color theme="1"/>
      <name val="Times New Roman"/>
      <family val="1"/>
    </font>
    <font>
      <b/>
      <sz val="11"/>
      <color theme="1"/>
      <name val="Times New Roman"/>
      <family val="1"/>
    </font>
    <font>
      <sz val="11"/>
      <color theme="1"/>
      <name val="Times New Roman"/>
      <family val="1"/>
    </font>
    <font>
      <i/>
      <sz val="11"/>
      <color theme="1"/>
      <name val="Times New Roman"/>
      <family val="1"/>
    </font>
    <font>
      <i/>
      <sz val="10"/>
      <color theme="1"/>
      <name val="Times New Roman"/>
      <family val="1"/>
    </font>
    <font>
      <b/>
      <sz val="12"/>
      <color theme="1"/>
      <name val="Times New Roman"/>
      <family val="1"/>
    </font>
    <font>
      <sz val="12"/>
      <color theme="1"/>
      <name val="Times New Roman"/>
      <family val="1"/>
    </font>
    <font>
      <i/>
      <sz val="12"/>
      <color theme="1"/>
      <name val="Times New Roman"/>
      <family val="1"/>
    </font>
    <font>
      <sz val="9"/>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cellStyleXfs>
  <cellXfs count="205">
    <xf numFmtId="0" fontId="0" fillId="0" borderId="0" xfId="0"/>
    <xf numFmtId="0" fontId="5" fillId="0" borderId="0" xfId="0" applyFont="1" applyAlignment="1">
      <alignment vertical="center"/>
    </xf>
    <xf numFmtId="0" fontId="8" fillId="0" borderId="0" xfId="0" applyFont="1" applyAlignment="1">
      <alignment vertical="center"/>
    </xf>
    <xf numFmtId="4" fontId="9" fillId="0" borderId="1" xfId="0" applyNumberFormat="1" applyFont="1" applyBorder="1" applyAlignment="1">
      <alignment horizontal="center" vertical="center" wrapText="1"/>
    </xf>
    <xf numFmtId="0" fontId="10" fillId="0" borderId="10" xfId="0" applyFont="1" applyBorder="1" applyAlignment="1">
      <alignment horizontal="center" vertical="center"/>
    </xf>
    <xf numFmtId="0" fontId="11" fillId="0" borderId="10" xfId="0" applyFont="1" applyBorder="1" applyAlignment="1">
      <alignment horizontal="center" vertical="center" wrapText="1"/>
    </xf>
    <xf numFmtId="165" fontId="8" fillId="0" borderId="10" xfId="0" applyNumberFormat="1" applyFont="1" applyBorder="1" applyAlignment="1">
      <alignment horizontal="center" vertical="center"/>
    </xf>
    <xf numFmtId="165" fontId="8" fillId="0" borderId="1" xfId="0" applyNumberFormat="1" applyFont="1" applyBorder="1" applyAlignment="1">
      <alignment horizontal="center" vertical="center" wrapText="1"/>
    </xf>
    <xf numFmtId="165"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5" fontId="8" fillId="0" borderId="0" xfId="0" applyNumberFormat="1" applyFont="1" applyAlignment="1">
      <alignment vertical="center"/>
    </xf>
    <xf numFmtId="166" fontId="5"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vertical="center"/>
    </xf>
    <xf numFmtId="166" fontId="5"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166" fontId="5" fillId="0" borderId="3" xfId="0" applyNumberFormat="1" applyFont="1" applyBorder="1" applyAlignment="1">
      <alignment vertical="center"/>
    </xf>
    <xf numFmtId="166" fontId="8" fillId="0" borderId="1" xfId="0" applyNumberFormat="1" applyFont="1" applyBorder="1" applyAlignment="1">
      <alignment vertical="center"/>
    </xf>
    <xf numFmtId="0" fontId="12" fillId="0" borderId="0" xfId="0" applyFont="1" applyAlignment="1">
      <alignment vertical="center"/>
    </xf>
    <xf numFmtId="4" fontId="8" fillId="0" borderId="1" xfId="0" applyNumberFormat="1" applyFont="1" applyBorder="1" applyAlignment="1">
      <alignment horizontal="left" vertical="center" wrapText="1"/>
    </xf>
    <xf numFmtId="166" fontId="13" fillId="0" borderId="1" xfId="0" applyNumberFormat="1" applyFont="1" applyBorder="1" applyAlignment="1">
      <alignment horizontal="center" vertical="center" wrapText="1"/>
    </xf>
    <xf numFmtId="4" fontId="13" fillId="0" borderId="1" xfId="0" applyNumberFormat="1" applyFont="1" applyBorder="1" applyAlignment="1">
      <alignment vertical="center" wrapText="1"/>
    </xf>
    <xf numFmtId="4" fontId="14" fillId="0" borderId="1" xfId="0" applyNumberFormat="1" applyFont="1" applyBorder="1" applyAlignment="1">
      <alignment vertical="center" wrapText="1"/>
    </xf>
    <xf numFmtId="0" fontId="13" fillId="0" borderId="0" xfId="0" applyFont="1" applyAlignment="1">
      <alignment vertical="center"/>
    </xf>
    <xf numFmtId="166" fontId="8" fillId="0" borderId="3"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166" fontId="5" fillId="0" borderId="3" xfId="0" applyNumberFormat="1" applyFont="1" applyBorder="1" applyAlignment="1">
      <alignment horizontal="center" vertical="center"/>
    </xf>
    <xf numFmtId="166" fontId="8"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11" fillId="0" borderId="8" xfId="0" applyFont="1" applyBorder="1" applyAlignment="1">
      <alignment horizontal="center" vertical="center" wrapText="1"/>
    </xf>
    <xf numFmtId="165" fontId="11" fillId="0" borderId="2" xfId="0" applyNumberFormat="1" applyFont="1" applyBorder="1" applyAlignment="1">
      <alignment horizontal="center" vertical="center" wrapText="1"/>
    </xf>
    <xf numFmtId="0" fontId="10" fillId="0" borderId="9" xfId="0" applyFont="1" applyBorder="1" applyAlignment="1">
      <alignment horizontal="center" vertical="center"/>
    </xf>
    <xf numFmtId="165" fontId="5" fillId="0" borderId="1" xfId="0" applyNumberFormat="1" applyFont="1" applyBorder="1" applyAlignment="1">
      <alignment horizontal="center" vertical="center"/>
    </xf>
    <xf numFmtId="165" fontId="8" fillId="0" borderId="11" xfId="0" applyNumberFormat="1" applyFont="1" applyBorder="1" applyAlignment="1">
      <alignment vertical="center" wrapText="1"/>
    </xf>
    <xf numFmtId="165" fontId="8" fillId="0" borderId="12" xfId="0" applyNumberFormat="1" applyFont="1" applyBorder="1" applyAlignment="1">
      <alignment vertical="center" wrapText="1"/>
    </xf>
    <xf numFmtId="165" fontId="8" fillId="0" borderId="13" xfId="0" applyNumberFormat="1" applyFont="1" applyBorder="1" applyAlignment="1">
      <alignment vertical="center" wrapText="1"/>
    </xf>
    <xf numFmtId="0" fontId="16" fillId="0" borderId="0" xfId="0" applyFont="1" applyAlignment="1">
      <alignment vertical="center"/>
    </xf>
    <xf numFmtId="166" fontId="5" fillId="0" borderId="1" xfId="0" applyNumberFormat="1" applyFont="1" applyBorder="1" applyAlignment="1">
      <alignment vertical="center"/>
    </xf>
    <xf numFmtId="0" fontId="15" fillId="0" borderId="0" xfId="0" applyFont="1" applyAlignment="1">
      <alignment horizontal="center" vertical="center" wrapText="1"/>
    </xf>
    <xf numFmtId="166" fontId="8" fillId="0" borderId="1" xfId="0" applyNumberFormat="1" applyFont="1" applyBorder="1" applyAlignment="1">
      <alignment horizontal="center" vertical="center"/>
    </xf>
    <xf numFmtId="166" fontId="8" fillId="3" borderId="1" xfId="0" applyNumberFormat="1" applyFont="1" applyFill="1" applyBorder="1" applyAlignment="1">
      <alignment horizontal="center" vertical="center"/>
    </xf>
    <xf numFmtId="4" fontId="8" fillId="3" borderId="1" xfId="0" applyNumberFormat="1"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0" xfId="0" applyFont="1" applyFill="1" applyAlignment="1">
      <alignment vertical="center"/>
    </xf>
    <xf numFmtId="166" fontId="5" fillId="3" borderId="1" xfId="0" applyNumberFormat="1" applyFont="1" applyFill="1" applyBorder="1" applyAlignment="1">
      <alignment horizontal="center" vertical="center"/>
    </xf>
    <xf numFmtId="0" fontId="5" fillId="3" borderId="0" xfId="0" applyFont="1" applyFill="1" applyAlignment="1">
      <alignment vertical="center"/>
    </xf>
    <xf numFmtId="166" fontId="8" fillId="3" borderId="1"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165" fontId="8" fillId="0" borderId="1" xfId="0" applyNumberFormat="1" applyFont="1" applyBorder="1" applyAlignment="1">
      <alignment horizontal="right" vertical="center" wrapText="1"/>
    </xf>
    <xf numFmtId="0" fontId="8" fillId="0" borderId="1" xfId="0" applyFont="1" applyBorder="1" applyAlignment="1">
      <alignment horizontal="right" vertical="center" wrapText="1"/>
    </xf>
    <xf numFmtId="165" fontId="5" fillId="0" borderId="1" xfId="0" applyNumberFormat="1" applyFont="1" applyBorder="1" applyAlignment="1">
      <alignment horizontal="right" vertical="center"/>
    </xf>
    <xf numFmtId="165" fontId="5" fillId="0" borderId="1" xfId="0" applyNumberFormat="1" applyFont="1" applyBorder="1" applyAlignment="1">
      <alignment horizontal="right" vertical="center" wrapText="1"/>
    </xf>
    <xf numFmtId="0" fontId="5" fillId="0" borderId="1" xfId="0" applyFont="1" applyBorder="1" applyAlignment="1">
      <alignment horizontal="right" vertical="center" wrapText="1"/>
    </xf>
    <xf numFmtId="165" fontId="8" fillId="3" borderId="1" xfId="0" applyNumberFormat="1" applyFont="1" applyFill="1" applyBorder="1" applyAlignment="1">
      <alignment horizontal="right" vertical="center" wrapText="1"/>
    </xf>
    <xf numFmtId="0" fontId="8" fillId="3" borderId="1" xfId="0" applyFont="1" applyFill="1" applyBorder="1" applyAlignment="1">
      <alignment horizontal="right" vertical="center" wrapText="1"/>
    </xf>
    <xf numFmtId="165" fontId="5" fillId="0" borderId="1" xfId="2" applyNumberFormat="1" applyFont="1" applyFill="1" applyBorder="1" applyAlignment="1">
      <alignment horizontal="right" vertical="center"/>
    </xf>
    <xf numFmtId="165" fontId="5" fillId="3" borderId="1" xfId="0" applyNumberFormat="1" applyFont="1" applyFill="1" applyBorder="1" applyAlignment="1">
      <alignment horizontal="right" vertical="center" wrapText="1"/>
    </xf>
    <xf numFmtId="0" fontId="5" fillId="3" borderId="1" xfId="0" applyFont="1" applyFill="1" applyBorder="1" applyAlignment="1">
      <alignment horizontal="right" vertical="center" wrapText="1"/>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165" fontId="13" fillId="0" borderId="10" xfId="0" applyNumberFormat="1" applyFont="1" applyBorder="1" applyAlignment="1">
      <alignment horizontal="center" vertical="center"/>
    </xf>
    <xf numFmtId="0" fontId="13" fillId="0" borderId="10" xfId="0" quotePrefix="1" applyFont="1" applyBorder="1" applyAlignment="1">
      <alignment horizontal="center" vertical="center" wrapText="1"/>
    </xf>
    <xf numFmtId="0" fontId="13" fillId="0" borderId="10" xfId="0" quotePrefix="1" applyFont="1" applyBorder="1" applyAlignment="1">
      <alignment horizontal="center" vertical="center"/>
    </xf>
    <xf numFmtId="165" fontId="28" fillId="0" borderId="1" xfId="2" applyNumberFormat="1" applyFont="1" applyFill="1" applyBorder="1" applyAlignment="1">
      <alignment horizontal="right" vertical="center"/>
    </xf>
    <xf numFmtId="0" fontId="21" fillId="0" borderId="0" xfId="0" applyFont="1" applyAlignment="1">
      <alignment horizontal="center" vertical="center" wrapText="1"/>
    </xf>
    <xf numFmtId="4" fontId="24" fillId="0" borderId="1" xfId="0" applyNumberFormat="1" applyFont="1" applyBorder="1" applyAlignment="1">
      <alignment horizontal="center" vertical="center" wrapText="1"/>
    </xf>
    <xf numFmtId="4" fontId="23" fillId="0" borderId="1"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xf>
    <xf numFmtId="0" fontId="25" fillId="0" borderId="8" xfId="0" applyFont="1" applyBorder="1" applyAlignment="1">
      <alignment horizontal="center" vertical="center" wrapText="1"/>
    </xf>
    <xf numFmtId="165" fontId="25" fillId="0" borderId="2" xfId="0" applyNumberFormat="1" applyFont="1" applyBorder="1" applyAlignment="1">
      <alignment horizontal="center" vertical="center" wrapText="1"/>
    </xf>
    <xf numFmtId="0" fontId="26" fillId="0" borderId="9" xfId="0" applyFont="1" applyBorder="1" applyAlignment="1">
      <alignment horizontal="center" vertical="center"/>
    </xf>
    <xf numFmtId="165" fontId="27" fillId="0" borderId="1" xfId="0" applyNumberFormat="1" applyFont="1" applyBorder="1" applyAlignment="1">
      <alignment horizontal="center" vertical="center" wrapText="1"/>
    </xf>
    <xf numFmtId="165" fontId="28" fillId="0" borderId="1" xfId="0" applyNumberFormat="1" applyFont="1" applyBorder="1" applyAlignment="1">
      <alignment horizontal="center" vertical="center"/>
    </xf>
    <xf numFmtId="165" fontId="27" fillId="0" borderId="10" xfId="0" applyNumberFormat="1" applyFont="1" applyBorder="1" applyAlignment="1">
      <alignment horizontal="center" vertical="center"/>
    </xf>
    <xf numFmtId="0" fontId="27" fillId="0" borderId="1" xfId="0" applyFont="1" applyBorder="1" applyAlignment="1">
      <alignment horizontal="center" vertical="center" wrapText="1"/>
    </xf>
    <xf numFmtId="165" fontId="27" fillId="0" borderId="1" xfId="0" applyNumberFormat="1" applyFont="1" applyBorder="1" applyAlignment="1">
      <alignment horizontal="right" vertical="center" wrapText="1"/>
    </xf>
    <xf numFmtId="0" fontId="27" fillId="0" borderId="1" xfId="0" applyFont="1" applyBorder="1" applyAlignment="1">
      <alignment horizontal="right" vertical="center" wrapText="1"/>
    </xf>
    <xf numFmtId="165" fontId="28" fillId="0" borderId="1" xfId="0" applyNumberFormat="1" applyFont="1" applyBorder="1" applyAlignment="1">
      <alignment horizontal="right" vertical="center"/>
    </xf>
    <xf numFmtId="166" fontId="28" fillId="0" borderId="1" xfId="0" applyNumberFormat="1" applyFont="1" applyBorder="1" applyAlignment="1">
      <alignment horizontal="center" vertical="center"/>
    </xf>
    <xf numFmtId="4" fontId="28" fillId="0" borderId="1" xfId="0" applyNumberFormat="1" applyFont="1" applyBorder="1" applyAlignment="1">
      <alignment horizontal="left" vertical="center" wrapText="1"/>
    </xf>
    <xf numFmtId="0" fontId="28" fillId="0" borderId="1" xfId="0" applyFont="1" applyBorder="1" applyAlignment="1">
      <alignment horizontal="center" vertical="center" wrapText="1"/>
    </xf>
    <xf numFmtId="165" fontId="28" fillId="0" borderId="1" xfId="0" applyNumberFormat="1" applyFont="1" applyBorder="1" applyAlignment="1">
      <alignment horizontal="right" vertical="center" wrapText="1"/>
    </xf>
    <xf numFmtId="0" fontId="28" fillId="0" borderId="1" xfId="0" applyFont="1" applyBorder="1" applyAlignment="1">
      <alignment horizontal="right" vertical="center" wrapText="1"/>
    </xf>
    <xf numFmtId="165" fontId="28" fillId="0" borderId="1" xfId="0" applyNumberFormat="1" applyFont="1" applyBorder="1" applyAlignment="1">
      <alignment horizontal="center" vertical="center" wrapText="1"/>
    </xf>
    <xf numFmtId="166" fontId="28" fillId="0" borderId="3" xfId="0" applyNumberFormat="1" applyFont="1" applyBorder="1" applyAlignment="1">
      <alignment horizontal="center" vertical="center"/>
    </xf>
    <xf numFmtId="0" fontId="28" fillId="0" borderId="1" xfId="0" applyFont="1" applyBorder="1" applyAlignment="1">
      <alignment vertical="center"/>
    </xf>
    <xf numFmtId="166" fontId="28" fillId="0" borderId="1" xfId="0" applyNumberFormat="1" applyFont="1" applyBorder="1" applyAlignment="1">
      <alignment horizontal="center" vertical="center" wrapText="1"/>
    </xf>
    <xf numFmtId="0" fontId="28" fillId="0" borderId="1" xfId="0" applyFont="1" applyBorder="1" applyAlignment="1">
      <alignment horizontal="left" vertical="center" wrapText="1"/>
    </xf>
    <xf numFmtId="0" fontId="28" fillId="0" borderId="1" xfId="0" applyFont="1" applyBorder="1" applyAlignment="1">
      <alignment vertical="center" wrapText="1"/>
    </xf>
    <xf numFmtId="165" fontId="24" fillId="0" borderId="1" xfId="0" applyNumberFormat="1" applyFont="1" applyBorder="1" applyAlignment="1">
      <alignment horizontal="center" vertical="center" wrapText="1"/>
    </xf>
    <xf numFmtId="4" fontId="28" fillId="0" borderId="1" xfId="0" applyNumberFormat="1" applyFont="1" applyBorder="1" applyAlignment="1">
      <alignment vertical="center" wrapText="1"/>
    </xf>
    <xf numFmtId="166" fontId="28" fillId="0" borderId="1" xfId="0" applyNumberFormat="1" applyFont="1" applyBorder="1" applyAlignment="1">
      <alignment vertical="center"/>
    </xf>
    <xf numFmtId="166" fontId="28" fillId="0" borderId="3" xfId="0" applyNumberFormat="1" applyFont="1" applyBorder="1" applyAlignment="1">
      <alignment vertical="center"/>
    </xf>
    <xf numFmtId="166" fontId="29" fillId="0" borderId="1" xfId="0" applyNumberFormat="1" applyFont="1" applyBorder="1" applyAlignment="1">
      <alignment horizontal="center" vertical="center" wrapText="1"/>
    </xf>
    <xf numFmtId="4" fontId="29" fillId="0" borderId="1" xfId="0" applyNumberFormat="1" applyFont="1" applyBorder="1" applyAlignment="1">
      <alignment vertical="center" wrapText="1"/>
    </xf>
    <xf numFmtId="166" fontId="27" fillId="0" borderId="1" xfId="0" applyNumberFormat="1" applyFont="1" applyBorder="1" applyAlignment="1">
      <alignment horizontal="center" vertical="center" wrapText="1"/>
    </xf>
    <xf numFmtId="4" fontId="27" fillId="0" borderId="1" xfId="0" applyNumberFormat="1" applyFont="1" applyBorder="1" applyAlignment="1">
      <alignment horizontal="left" vertical="center" wrapText="1"/>
    </xf>
    <xf numFmtId="0" fontId="28" fillId="0" borderId="0" xfId="0" applyFont="1" applyAlignment="1">
      <alignment horizontal="center" vertical="center"/>
    </xf>
    <xf numFmtId="0" fontId="28" fillId="0" borderId="0" xfId="0" applyFont="1" applyAlignment="1">
      <alignment vertical="center"/>
    </xf>
    <xf numFmtId="0" fontId="28" fillId="0" borderId="0" xfId="0" applyFont="1" applyAlignment="1">
      <alignment vertical="center" wrapText="1"/>
    </xf>
    <xf numFmtId="0" fontId="28" fillId="0" borderId="0" xfId="0" applyFont="1" applyAlignment="1">
      <alignment horizontal="center" vertical="center" wrapText="1"/>
    </xf>
    <xf numFmtId="0" fontId="28" fillId="0" borderId="0" xfId="0" applyFont="1" applyAlignment="1">
      <alignment horizontal="right" vertical="center" wrapText="1"/>
    </xf>
    <xf numFmtId="0" fontId="27" fillId="0" borderId="0" xfId="0" applyFont="1" applyAlignment="1">
      <alignment vertical="center"/>
    </xf>
    <xf numFmtId="165" fontId="27" fillId="0" borderId="0" xfId="0" applyNumberFormat="1" applyFont="1" applyAlignment="1">
      <alignment vertical="center"/>
    </xf>
    <xf numFmtId="165" fontId="28" fillId="0" borderId="0" xfId="0" applyNumberFormat="1" applyFont="1" applyAlignment="1">
      <alignment vertical="center"/>
    </xf>
    <xf numFmtId="0" fontId="29" fillId="0" borderId="0" xfId="0" applyFont="1" applyAlignment="1">
      <alignment vertical="center"/>
    </xf>
    <xf numFmtId="0" fontId="30" fillId="0" borderId="10" xfId="0" applyFont="1" applyBorder="1" applyAlignment="1">
      <alignment horizontal="center" vertical="center"/>
    </xf>
    <xf numFmtId="0" fontId="30" fillId="0" borderId="10" xfId="0" applyFont="1" applyBorder="1" applyAlignment="1">
      <alignment horizontal="center" vertical="center" wrapText="1"/>
    </xf>
    <xf numFmtId="1" fontId="30" fillId="0" borderId="10" xfId="0" applyNumberFormat="1" applyFont="1" applyBorder="1" applyAlignment="1">
      <alignment horizontal="center" vertical="center" wrapText="1"/>
    </xf>
    <xf numFmtId="1" fontId="30" fillId="0" borderId="10" xfId="0" applyNumberFormat="1" applyFont="1" applyBorder="1" applyAlignment="1">
      <alignment horizontal="center" vertical="center"/>
    </xf>
    <xf numFmtId="1" fontId="30" fillId="0" borderId="10" xfId="0" quotePrefix="1" applyNumberFormat="1" applyFont="1" applyBorder="1" applyAlignment="1">
      <alignment horizontal="center" vertical="center" wrapText="1"/>
    </xf>
    <xf numFmtId="0" fontId="30" fillId="0" borderId="0" xfId="0" applyFont="1" applyAlignment="1">
      <alignment vertical="center"/>
    </xf>
    <xf numFmtId="4" fontId="24" fillId="0" borderId="4" xfId="0" applyNumberFormat="1" applyFont="1" applyBorder="1" applyAlignment="1">
      <alignment horizontal="center" vertical="center" wrapText="1"/>
    </xf>
    <xf numFmtId="0" fontId="15" fillId="0" borderId="0" xfId="0" applyFont="1" applyAlignment="1">
      <alignment horizontal="center" vertical="center" wrapText="1"/>
    </xf>
    <xf numFmtId="166" fontId="8" fillId="3" borderId="11" xfId="0" applyNumberFormat="1" applyFont="1" applyFill="1" applyBorder="1" applyAlignment="1">
      <alignment horizontal="center" vertical="center" wrapText="1"/>
    </xf>
    <xf numFmtId="166" fontId="8" fillId="3" borderId="13" xfId="0" applyNumberFormat="1" applyFont="1" applyFill="1" applyBorder="1" applyAlignment="1">
      <alignment horizontal="center" vertical="center" wrapText="1"/>
    </xf>
    <xf numFmtId="166" fontId="13" fillId="0" borderId="3" xfId="0" applyNumberFormat="1" applyFont="1" applyBorder="1" applyAlignment="1">
      <alignment horizontal="center" vertical="center"/>
    </xf>
    <xf numFmtId="166" fontId="13" fillId="0" borderId="7" xfId="0" applyNumberFormat="1" applyFont="1" applyBorder="1" applyAlignment="1">
      <alignment horizontal="center" vertical="center"/>
    </xf>
    <xf numFmtId="166" fontId="13" fillId="0" borderId="10" xfId="0" applyNumberFormat="1" applyFont="1" applyBorder="1" applyAlignment="1">
      <alignment horizontal="center" vertical="center"/>
    </xf>
    <xf numFmtId="166" fontId="14" fillId="0" borderId="3" xfId="0" applyNumberFormat="1" applyFont="1" applyBorder="1" applyAlignment="1">
      <alignment horizontal="center" vertical="center" wrapText="1"/>
    </xf>
    <xf numFmtId="166" fontId="14" fillId="0" borderId="7" xfId="0" applyNumberFormat="1" applyFont="1" applyBorder="1" applyAlignment="1">
      <alignment horizontal="center" vertical="center" wrapText="1"/>
    </xf>
    <xf numFmtId="166" fontId="14" fillId="0" borderId="10"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4" fontId="7" fillId="0" borderId="7"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166" fontId="8" fillId="0" borderId="11" xfId="0" applyNumberFormat="1" applyFont="1" applyBorder="1" applyAlignment="1">
      <alignment horizontal="center" vertical="center" wrapText="1"/>
    </xf>
    <xf numFmtId="166" fontId="8" fillId="0" borderId="13" xfId="0" applyNumberFormat="1" applyFont="1" applyBorder="1" applyAlignment="1">
      <alignment horizontal="center" vertical="center" wrapText="1"/>
    </xf>
    <xf numFmtId="165" fontId="8" fillId="0" borderId="11" xfId="0" applyNumberFormat="1" applyFont="1" applyBorder="1" applyAlignment="1">
      <alignment horizontal="left" vertical="center" wrapText="1"/>
    </xf>
    <xf numFmtId="165" fontId="8" fillId="0" borderId="12" xfId="0" applyNumberFormat="1" applyFont="1" applyBorder="1" applyAlignment="1">
      <alignment horizontal="left" vertical="center" wrapText="1"/>
    </xf>
    <xf numFmtId="165" fontId="8" fillId="0" borderId="13" xfId="0" applyNumberFormat="1" applyFont="1" applyBorder="1" applyAlignment="1">
      <alignment horizontal="left" vertical="center" wrapText="1"/>
    </xf>
    <xf numFmtId="0" fontId="8" fillId="0" borderId="0" xfId="0" applyFont="1" applyAlignment="1">
      <alignment horizontal="center" vertical="center"/>
    </xf>
    <xf numFmtId="0" fontId="17" fillId="0" borderId="2" xfId="0" applyFont="1" applyBorder="1" applyAlignment="1">
      <alignment horizontal="right" vertical="center" wrapText="1"/>
    </xf>
    <xf numFmtId="166" fontId="5" fillId="0" borderId="3" xfId="0" applyNumberFormat="1" applyFont="1" applyBorder="1" applyAlignment="1">
      <alignment horizontal="center" vertical="center"/>
    </xf>
    <xf numFmtId="166" fontId="5" fillId="0" borderId="7" xfId="0" applyNumberFormat="1" applyFont="1" applyBorder="1" applyAlignment="1">
      <alignment horizontal="center" vertical="center"/>
    </xf>
    <xf numFmtId="166" fontId="5" fillId="0" borderId="10" xfId="0" applyNumberFormat="1"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4"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0" xfId="0" applyFont="1" applyBorder="1" applyAlignment="1">
      <alignment horizontal="center" vertical="center" wrapText="1"/>
    </xf>
    <xf numFmtId="4" fontId="23" fillId="0" borderId="3" xfId="0" applyNumberFormat="1" applyFont="1" applyBorder="1" applyAlignment="1">
      <alignment horizontal="center" vertical="center" wrapText="1"/>
    </xf>
    <xf numFmtId="4" fontId="23" fillId="0" borderId="10" xfId="0" applyNumberFormat="1" applyFont="1" applyBorder="1" applyAlignment="1">
      <alignment horizontal="center" vertical="center" wrapText="1"/>
    </xf>
    <xf numFmtId="165" fontId="27" fillId="0" borderId="8" xfId="0" applyNumberFormat="1" applyFont="1" applyBorder="1" applyAlignment="1">
      <alignment horizontal="center" vertical="center" wrapText="1"/>
    </xf>
    <xf numFmtId="165" fontId="27" fillId="0" borderId="2" xfId="0" applyNumberFormat="1" applyFont="1" applyBorder="1" applyAlignment="1">
      <alignment horizontal="center" vertical="center" wrapText="1"/>
    </xf>
    <xf numFmtId="165" fontId="27" fillId="0" borderId="1" xfId="0" applyNumberFormat="1" applyFont="1" applyBorder="1" applyAlignment="1">
      <alignment horizontal="center" vertical="center" wrapText="1"/>
    </xf>
    <xf numFmtId="4" fontId="23" fillId="0" borderId="4" xfId="0" applyNumberFormat="1" applyFont="1" applyBorder="1" applyAlignment="1">
      <alignment horizontal="center" vertical="center" wrapText="1"/>
    </xf>
    <xf numFmtId="4" fontId="23" fillId="0" borderId="5" xfId="0" applyNumberFormat="1" applyFont="1" applyBorder="1" applyAlignment="1">
      <alignment horizontal="center" vertical="center" wrapText="1"/>
    </xf>
    <xf numFmtId="4" fontId="23" fillId="0" borderId="12"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0" fontId="19" fillId="0" borderId="0" xfId="0" applyFont="1" applyAlignment="1">
      <alignment horizontal="center" vertical="center" wrapText="1"/>
    </xf>
    <xf numFmtId="0" fontId="21" fillId="0" borderId="0" xfId="0" applyFont="1" applyAlignment="1">
      <alignment horizontal="center" vertical="center" wrapText="1"/>
    </xf>
    <xf numFmtId="0" fontId="21" fillId="0" borderId="2" xfId="0" applyFont="1" applyBorder="1" applyAlignment="1">
      <alignment horizontal="right" vertical="center" wrapText="1"/>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10" xfId="0" applyFont="1" applyBorder="1" applyAlignment="1">
      <alignment horizontal="center" vertical="center"/>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9" xfId="0" applyFont="1" applyBorder="1" applyAlignment="1">
      <alignment horizontal="center" vertical="center" wrapText="1"/>
    </xf>
    <xf numFmtId="4" fontId="23" fillId="0" borderId="7" xfId="0" applyNumberFormat="1" applyFont="1" applyBorder="1" applyAlignment="1">
      <alignment horizontal="center" vertical="center" wrapText="1"/>
    </xf>
    <xf numFmtId="166" fontId="28" fillId="0" borderId="3" xfId="0" applyNumberFormat="1" applyFont="1" applyBorder="1" applyAlignment="1">
      <alignment horizontal="center" vertical="center"/>
    </xf>
    <xf numFmtId="166" fontId="28" fillId="0" borderId="7" xfId="0" applyNumberFormat="1" applyFont="1" applyBorder="1" applyAlignment="1">
      <alignment horizontal="center" vertical="center"/>
    </xf>
    <xf numFmtId="166" fontId="28" fillId="0" borderId="10" xfId="0" applyNumberFormat="1" applyFont="1" applyBorder="1" applyAlignment="1">
      <alignment horizontal="center" vertical="center"/>
    </xf>
    <xf numFmtId="0" fontId="28" fillId="0" borderId="3" xfId="0" applyFont="1" applyBorder="1" applyAlignment="1">
      <alignment horizontal="center" vertical="center"/>
    </xf>
    <xf numFmtId="0" fontId="28" fillId="0" borderId="10" xfId="0" applyFont="1" applyBorder="1" applyAlignment="1">
      <alignment horizontal="center" vertical="center"/>
    </xf>
    <xf numFmtId="166" fontId="28" fillId="0" borderId="11" xfId="0" applyNumberFormat="1" applyFont="1" applyBorder="1" applyAlignment="1">
      <alignment horizontal="center" vertical="center" wrapText="1"/>
    </xf>
    <xf numFmtId="166" fontId="28" fillId="0" borderId="13" xfId="0" applyNumberFormat="1" applyFont="1" applyBorder="1" applyAlignment="1">
      <alignment horizontal="center" vertical="center" wrapText="1"/>
    </xf>
    <xf numFmtId="165" fontId="27" fillId="0" borderId="11" xfId="0" applyNumberFormat="1" applyFont="1" applyBorder="1" applyAlignment="1">
      <alignment horizontal="left" vertical="center" wrapText="1"/>
    </xf>
    <xf numFmtId="165" fontId="27" fillId="0" borderId="12" xfId="0" applyNumberFormat="1" applyFont="1" applyBorder="1" applyAlignment="1">
      <alignment horizontal="left" vertical="center" wrapText="1"/>
    </xf>
    <xf numFmtId="165" fontId="27" fillId="0" borderId="13" xfId="0" applyNumberFormat="1" applyFont="1" applyBorder="1" applyAlignment="1">
      <alignment horizontal="left" vertical="center" wrapText="1"/>
    </xf>
    <xf numFmtId="4" fontId="23" fillId="0" borderId="11" xfId="0" applyNumberFormat="1" applyFont="1" applyBorder="1" applyAlignment="1">
      <alignment horizontal="center" vertical="center" wrapText="1"/>
    </xf>
    <xf numFmtId="166" fontId="29" fillId="0" borderId="3" xfId="0" applyNumberFormat="1" applyFont="1" applyBorder="1" applyAlignment="1">
      <alignment horizontal="center" vertical="center"/>
    </xf>
    <xf numFmtId="166" fontId="29" fillId="0" borderId="7" xfId="0" applyNumberFormat="1" applyFont="1" applyBorder="1" applyAlignment="1">
      <alignment horizontal="center" vertical="center"/>
    </xf>
    <xf numFmtId="166" fontId="29" fillId="0" borderId="10" xfId="0" applyNumberFormat="1" applyFont="1" applyBorder="1" applyAlignment="1">
      <alignment horizontal="center" vertical="center"/>
    </xf>
    <xf numFmtId="166" fontId="29" fillId="0" borderId="3" xfId="0" applyNumberFormat="1" applyFont="1" applyBorder="1" applyAlignment="1">
      <alignment horizontal="center" vertical="center" wrapText="1"/>
    </xf>
    <xf numFmtId="166" fontId="29" fillId="0" borderId="7" xfId="0" applyNumberFormat="1" applyFont="1" applyBorder="1" applyAlignment="1">
      <alignment horizontal="center" vertical="center" wrapText="1"/>
    </xf>
    <xf numFmtId="166" fontId="29" fillId="0" borderId="10" xfId="0" applyNumberFormat="1" applyFont="1" applyBorder="1" applyAlignment="1">
      <alignment horizontal="center" vertical="center" wrapText="1"/>
    </xf>
  </cellXfs>
  <cellStyles count="4">
    <cellStyle name="Comma 3" xfId="1"/>
    <cellStyle name="Comma 4" xfId="3"/>
    <cellStyle name="Comma 5"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0"/>
  </sheetPr>
  <dimension ref="A1:V49"/>
  <sheetViews>
    <sheetView showZeros="0" topLeftCell="A6" zoomScale="70" zoomScaleNormal="70" zoomScalePageLayoutView="85" workbookViewId="0">
      <pane ySplit="1365" activePane="bottomLeft"/>
      <selection activeCell="R9" sqref="R1:T1048576"/>
      <selection pane="bottomLeft" activeCell="D22" sqref="D22"/>
    </sheetView>
  </sheetViews>
  <sheetFormatPr defaultColWidth="9.28515625" defaultRowHeight="15.75" outlineLevelRow="1"/>
  <cols>
    <col min="1" max="1" width="4.85546875" style="30" customWidth="1"/>
    <col min="2" max="2" width="5.42578125" style="1" hidden="1" customWidth="1"/>
    <col min="3" max="3" width="10.5703125" style="30" customWidth="1"/>
    <col min="4" max="4" width="39" style="31" customWidth="1"/>
    <col min="5" max="5" width="83.140625" style="31" hidden="1" customWidth="1"/>
    <col min="6" max="6" width="10.85546875" style="31" hidden="1" customWidth="1" collapsed="1"/>
    <col min="7" max="7" width="14" style="31" hidden="1" customWidth="1"/>
    <col min="8" max="8" width="14.28515625" style="31" hidden="1" customWidth="1"/>
    <col min="9" max="9" width="13.140625" style="32" hidden="1" customWidth="1"/>
    <col min="10" max="10" width="11.28515625" style="33" hidden="1" customWidth="1"/>
    <col min="11" max="11" width="10.7109375" style="1" hidden="1" customWidth="1"/>
    <col min="12" max="12" width="11.85546875" style="1" hidden="1" customWidth="1"/>
    <col min="13" max="13" width="11.42578125" style="1" hidden="1" customWidth="1"/>
    <col min="14" max="14" width="9" style="2" customWidth="1"/>
    <col min="15" max="15" width="12.140625" style="2" customWidth="1"/>
    <col min="16" max="16" width="12.28515625" style="1" customWidth="1"/>
    <col min="17" max="17" width="11.42578125" style="1" customWidth="1"/>
    <col min="18" max="18" width="11" style="1" customWidth="1"/>
    <col min="19" max="19" width="11.140625" style="1" customWidth="1"/>
    <col min="20" max="20" width="13.7109375" style="1" customWidth="1"/>
    <col min="21" max="21" width="12.42578125" style="1" customWidth="1"/>
    <col min="22" max="22" width="9" style="1" customWidth="1"/>
    <col min="23" max="16384" width="9.28515625" style="1"/>
  </cols>
  <sheetData>
    <row r="1" spans="1:22" ht="25.5" customHeight="1">
      <c r="U1" s="146" t="s">
        <v>78</v>
      </c>
      <c r="V1" s="146"/>
    </row>
    <row r="2" spans="1:22" ht="48.75" customHeight="1">
      <c r="A2" s="162" t="s">
        <v>90</v>
      </c>
      <c r="B2" s="162"/>
      <c r="C2" s="162"/>
      <c r="D2" s="162"/>
      <c r="E2" s="162"/>
      <c r="F2" s="162"/>
      <c r="G2" s="162"/>
      <c r="H2" s="162"/>
      <c r="I2" s="162"/>
      <c r="J2" s="162"/>
      <c r="K2" s="162"/>
      <c r="L2" s="162"/>
      <c r="M2" s="162"/>
      <c r="N2" s="162"/>
      <c r="O2" s="162"/>
      <c r="P2" s="162"/>
      <c r="Q2" s="162"/>
      <c r="R2" s="162"/>
      <c r="S2" s="162"/>
      <c r="T2" s="162"/>
      <c r="U2" s="162"/>
      <c r="V2" s="162"/>
    </row>
    <row r="3" spans="1:22" ht="34.5" customHeight="1">
      <c r="A3" s="123" t="s">
        <v>89</v>
      </c>
      <c r="B3" s="123"/>
      <c r="C3" s="123"/>
      <c r="D3" s="123"/>
      <c r="E3" s="123"/>
      <c r="F3" s="123"/>
      <c r="G3" s="123"/>
      <c r="H3" s="123"/>
      <c r="I3" s="123"/>
      <c r="J3" s="123"/>
      <c r="K3" s="123"/>
      <c r="L3" s="123"/>
      <c r="M3" s="123"/>
      <c r="N3" s="123"/>
      <c r="O3" s="123"/>
      <c r="P3" s="123"/>
      <c r="Q3" s="123"/>
      <c r="R3" s="123"/>
      <c r="S3" s="123"/>
      <c r="T3" s="123"/>
      <c r="U3" s="123"/>
      <c r="V3" s="123"/>
    </row>
    <row r="4" spans="1:22" ht="24" customHeight="1">
      <c r="A4" s="46"/>
      <c r="B4" s="46"/>
      <c r="C4" s="46"/>
      <c r="D4" s="46"/>
      <c r="E4" s="46"/>
      <c r="F4" s="46"/>
      <c r="G4" s="46"/>
      <c r="H4" s="46"/>
      <c r="I4" s="46"/>
      <c r="J4" s="46"/>
      <c r="K4" s="46"/>
      <c r="L4" s="46"/>
      <c r="M4" s="46"/>
      <c r="N4" s="46"/>
      <c r="O4" s="46"/>
      <c r="P4" s="46"/>
      <c r="Q4" s="46"/>
      <c r="R4" s="46"/>
      <c r="S4" s="46"/>
      <c r="T4" s="147" t="s">
        <v>81</v>
      </c>
      <c r="U4" s="147"/>
      <c r="V4" s="147"/>
    </row>
    <row r="5" spans="1:22" ht="23.25" customHeight="1">
      <c r="A5" s="159" t="s">
        <v>0</v>
      </c>
      <c r="B5" s="138"/>
      <c r="C5" s="138"/>
      <c r="D5" s="138" t="s">
        <v>2</v>
      </c>
      <c r="E5" s="138" t="s">
        <v>3</v>
      </c>
      <c r="F5" s="153" t="s">
        <v>4</v>
      </c>
      <c r="G5" s="154"/>
      <c r="H5" s="154"/>
      <c r="I5" s="154"/>
      <c r="J5" s="154"/>
      <c r="K5" s="154"/>
      <c r="L5" s="154"/>
      <c r="M5" s="155"/>
      <c r="N5" s="153" t="s">
        <v>73</v>
      </c>
      <c r="O5" s="154"/>
      <c r="P5" s="154"/>
      <c r="Q5" s="154"/>
      <c r="R5" s="154"/>
      <c r="S5" s="154"/>
      <c r="T5" s="154"/>
      <c r="U5" s="155"/>
      <c r="V5" s="138" t="s">
        <v>3</v>
      </c>
    </row>
    <row r="6" spans="1:22" s="2" customFormat="1" ht="16.5" customHeight="1">
      <c r="A6" s="160"/>
      <c r="B6" s="139"/>
      <c r="C6" s="139"/>
      <c r="D6" s="139"/>
      <c r="E6" s="139"/>
      <c r="F6" s="156"/>
      <c r="G6" s="157"/>
      <c r="H6" s="157"/>
      <c r="I6" s="157"/>
      <c r="J6" s="157"/>
      <c r="K6" s="157"/>
      <c r="L6" s="157"/>
      <c r="M6" s="158"/>
      <c r="N6" s="156"/>
      <c r="O6" s="157"/>
      <c r="P6" s="157"/>
      <c r="Q6" s="157"/>
      <c r="R6" s="157"/>
      <c r="S6" s="157"/>
      <c r="T6" s="157"/>
      <c r="U6" s="158"/>
      <c r="V6" s="139"/>
    </row>
    <row r="7" spans="1:22" s="2" customFormat="1" ht="28.5" hidden="1" customHeight="1">
      <c r="A7" s="160"/>
      <c r="B7" s="139"/>
      <c r="C7" s="139"/>
      <c r="D7" s="139"/>
      <c r="E7" s="139"/>
      <c r="F7" s="138" t="s">
        <v>7</v>
      </c>
      <c r="G7" s="132" t="s">
        <v>5</v>
      </c>
      <c r="H7" s="134" t="s">
        <v>6</v>
      </c>
      <c r="I7" s="137"/>
      <c r="J7" s="137"/>
      <c r="K7" s="137"/>
      <c r="L7" s="137"/>
      <c r="M7" s="135"/>
      <c r="N7" s="138" t="s">
        <v>7</v>
      </c>
      <c r="O7" s="132" t="s">
        <v>8</v>
      </c>
      <c r="P7" s="134" t="s">
        <v>6</v>
      </c>
      <c r="Q7" s="137"/>
      <c r="R7" s="137"/>
      <c r="S7" s="137"/>
      <c r="T7" s="137"/>
      <c r="U7" s="135"/>
      <c r="V7" s="139"/>
    </row>
    <row r="8" spans="1:22" s="2" customFormat="1" ht="31.5" customHeight="1">
      <c r="A8" s="160"/>
      <c r="B8" s="139"/>
      <c r="C8" s="139"/>
      <c r="D8" s="139"/>
      <c r="E8" s="139"/>
      <c r="F8" s="139"/>
      <c r="G8" s="136"/>
      <c r="H8" s="134" t="s">
        <v>9</v>
      </c>
      <c r="I8" s="135"/>
      <c r="J8" s="134" t="s">
        <v>10</v>
      </c>
      <c r="K8" s="135"/>
      <c r="L8" s="132" t="s">
        <v>80</v>
      </c>
      <c r="M8" s="132" t="s">
        <v>79</v>
      </c>
      <c r="N8" s="139"/>
      <c r="O8" s="136"/>
      <c r="P8" s="134" t="s">
        <v>9</v>
      </c>
      <c r="Q8" s="135"/>
      <c r="R8" s="134" t="s">
        <v>10</v>
      </c>
      <c r="S8" s="135"/>
      <c r="T8" s="132" t="s">
        <v>80</v>
      </c>
      <c r="U8" s="132" t="s">
        <v>79</v>
      </c>
      <c r="V8" s="139"/>
    </row>
    <row r="9" spans="1:22" s="2" customFormat="1" ht="33.75" customHeight="1">
      <c r="A9" s="161"/>
      <c r="B9" s="140"/>
      <c r="C9" s="140"/>
      <c r="D9" s="140"/>
      <c r="E9" s="140"/>
      <c r="F9" s="140"/>
      <c r="G9" s="133"/>
      <c r="H9" s="3" t="s">
        <v>11</v>
      </c>
      <c r="I9" s="3" t="s">
        <v>12</v>
      </c>
      <c r="J9" s="3" t="s">
        <v>11</v>
      </c>
      <c r="K9" s="3" t="s">
        <v>12</v>
      </c>
      <c r="L9" s="133"/>
      <c r="M9" s="133"/>
      <c r="N9" s="140"/>
      <c r="O9" s="133"/>
      <c r="P9" s="3" t="s">
        <v>11</v>
      </c>
      <c r="Q9" s="3" t="s">
        <v>12</v>
      </c>
      <c r="R9" s="3" t="s">
        <v>11</v>
      </c>
      <c r="S9" s="36" t="s">
        <v>12</v>
      </c>
      <c r="T9" s="133"/>
      <c r="U9" s="133"/>
      <c r="V9" s="140"/>
    </row>
    <row r="10" spans="1:22" s="28" customFormat="1" ht="27.75" customHeight="1">
      <c r="A10" s="67"/>
      <c r="B10" s="68"/>
      <c r="C10" s="68">
        <v>1</v>
      </c>
      <c r="D10" s="69"/>
      <c r="E10" s="68">
        <v>3</v>
      </c>
      <c r="F10" s="67">
        <v>12</v>
      </c>
      <c r="G10" s="68">
        <v>2</v>
      </c>
      <c r="H10" s="67">
        <v>3</v>
      </c>
      <c r="I10" s="68">
        <v>4</v>
      </c>
      <c r="J10" s="67">
        <v>5</v>
      </c>
      <c r="K10" s="68">
        <v>6</v>
      </c>
      <c r="L10" s="67">
        <v>7</v>
      </c>
      <c r="M10" s="68">
        <v>8</v>
      </c>
      <c r="N10" s="67">
        <v>17</v>
      </c>
      <c r="O10" s="70" t="s">
        <v>82</v>
      </c>
      <c r="P10" s="70" t="s">
        <v>83</v>
      </c>
      <c r="Q10" s="70" t="s">
        <v>84</v>
      </c>
      <c r="R10" s="70" t="s">
        <v>85</v>
      </c>
      <c r="S10" s="68">
        <v>22</v>
      </c>
      <c r="T10" s="71" t="s">
        <v>86</v>
      </c>
      <c r="U10" s="70" t="s">
        <v>87</v>
      </c>
      <c r="V10" s="71" t="s">
        <v>88</v>
      </c>
    </row>
    <row r="11" spans="1:22" s="2" customFormat="1" ht="46.5" hidden="1" customHeight="1">
      <c r="A11" s="4"/>
      <c r="B11" s="37"/>
      <c r="C11" s="38"/>
      <c r="D11" s="39"/>
      <c r="E11" s="5"/>
      <c r="F11" s="4"/>
      <c r="G11" s="7">
        <v>-1</v>
      </c>
      <c r="H11" s="7">
        <v>0</v>
      </c>
      <c r="I11" s="7">
        <v>-1</v>
      </c>
      <c r="J11" s="7">
        <v>0</v>
      </c>
      <c r="K11" s="7">
        <v>0</v>
      </c>
      <c r="L11" s="7">
        <v>0</v>
      </c>
      <c r="M11" s="7">
        <v>0</v>
      </c>
      <c r="N11" s="7">
        <v>0</v>
      </c>
      <c r="O11" s="7">
        <v>0</v>
      </c>
      <c r="P11" s="7">
        <v>0</v>
      </c>
      <c r="Q11" s="7">
        <v>0</v>
      </c>
      <c r="R11" s="7">
        <v>0</v>
      </c>
      <c r="S11" s="7">
        <v>0</v>
      </c>
      <c r="T11" s="7">
        <v>0</v>
      </c>
      <c r="U11" s="7">
        <v>0</v>
      </c>
      <c r="V11" s="40"/>
    </row>
    <row r="12" spans="1:22" s="10" customFormat="1" ht="54.6" hidden="1" customHeight="1">
      <c r="A12" s="6" t="s">
        <v>74</v>
      </c>
      <c r="B12" s="41" t="s">
        <v>75</v>
      </c>
      <c r="C12" s="42"/>
      <c r="D12" s="43"/>
      <c r="E12" s="7"/>
      <c r="F12" s="12"/>
      <c r="G12" s="7">
        <v>4423492.5</v>
      </c>
      <c r="H12" s="7">
        <v>1819315</v>
      </c>
      <c r="I12" s="8">
        <v>1434953</v>
      </c>
      <c r="J12" s="7">
        <v>108269</v>
      </c>
      <c r="K12" s="7">
        <v>54508</v>
      </c>
      <c r="L12" s="7">
        <v>974550.5</v>
      </c>
      <c r="M12" s="7">
        <v>31897</v>
      </c>
      <c r="N12" s="7"/>
      <c r="O12" s="7">
        <v>641339.5</v>
      </c>
      <c r="P12" s="7">
        <v>345186</v>
      </c>
      <c r="Q12" s="7">
        <v>151320</v>
      </c>
      <c r="R12" s="7">
        <v>24882</v>
      </c>
      <c r="S12" s="7">
        <v>0</v>
      </c>
      <c r="T12" s="7">
        <v>111425.5</v>
      </c>
      <c r="U12" s="7">
        <v>8526</v>
      </c>
      <c r="V12" s="7"/>
    </row>
    <row r="13" spans="1:22" s="10" customFormat="1" ht="52.5" customHeight="1">
      <c r="A13" s="6" t="s">
        <v>74</v>
      </c>
      <c r="B13" s="143" t="s">
        <v>75</v>
      </c>
      <c r="C13" s="144"/>
      <c r="D13" s="145"/>
      <c r="E13" s="8"/>
      <c r="F13" s="9"/>
      <c r="G13" s="57">
        <v>4423493.5</v>
      </c>
      <c r="H13" s="57">
        <v>1819315</v>
      </c>
      <c r="I13" s="57">
        <v>1434954</v>
      </c>
      <c r="J13" s="57">
        <v>108269</v>
      </c>
      <c r="K13" s="57">
        <v>54508</v>
      </c>
      <c r="L13" s="57">
        <v>974550.5</v>
      </c>
      <c r="M13" s="57">
        <v>31897</v>
      </c>
      <c r="N13" s="58"/>
      <c r="O13" s="57">
        <v>641339.5</v>
      </c>
      <c r="P13" s="57">
        <v>345186</v>
      </c>
      <c r="Q13" s="57">
        <v>151320</v>
      </c>
      <c r="R13" s="57">
        <v>24882</v>
      </c>
      <c r="S13" s="57">
        <v>0</v>
      </c>
      <c r="T13" s="57">
        <v>111425.5</v>
      </c>
      <c r="U13" s="57">
        <v>8526</v>
      </c>
      <c r="V13" s="59"/>
    </row>
    <row r="14" spans="1:22" s="2" customFormat="1" ht="60" customHeight="1">
      <c r="A14" s="47">
        <v>1</v>
      </c>
      <c r="B14" s="141" t="s">
        <v>13</v>
      </c>
      <c r="C14" s="142"/>
      <c r="D14" s="24" t="s">
        <v>14</v>
      </c>
      <c r="E14" s="24" t="s">
        <v>15</v>
      </c>
      <c r="F14" s="12">
        <v>0</v>
      </c>
      <c r="G14" s="57">
        <v>1025245</v>
      </c>
      <c r="H14" s="57">
        <v>152872.5</v>
      </c>
      <c r="I14" s="57">
        <v>141616</v>
      </c>
      <c r="J14" s="57">
        <v>21384</v>
      </c>
      <c r="K14" s="57">
        <v>0</v>
      </c>
      <c r="L14" s="57">
        <v>685150.5</v>
      </c>
      <c r="M14" s="57">
        <v>24222</v>
      </c>
      <c r="N14" s="58">
        <v>353</v>
      </c>
      <c r="O14" s="57">
        <v>145642</v>
      </c>
      <c r="P14" s="57">
        <v>32057.5</v>
      </c>
      <c r="Q14" s="57">
        <v>14152</v>
      </c>
      <c r="R14" s="57">
        <v>6082</v>
      </c>
      <c r="S14" s="57">
        <v>0</v>
      </c>
      <c r="T14" s="57">
        <v>86475.5</v>
      </c>
      <c r="U14" s="57">
        <v>6875</v>
      </c>
      <c r="V14" s="57"/>
    </row>
    <row r="15" spans="1:22" ht="35.25" hidden="1" customHeight="1" outlineLevel="1">
      <c r="A15" s="148"/>
      <c r="B15" s="13"/>
      <c r="C15" s="14"/>
      <c r="D15" s="15" t="s">
        <v>16</v>
      </c>
      <c r="E15" s="16" t="s">
        <v>17</v>
      </c>
      <c r="F15" s="17">
        <v>106</v>
      </c>
      <c r="G15" s="60">
        <v>11130</v>
      </c>
      <c r="H15" s="60">
        <v>4240</v>
      </c>
      <c r="I15" s="60">
        <v>0</v>
      </c>
      <c r="J15" s="60">
        <v>424</v>
      </c>
      <c r="K15" s="60">
        <v>0</v>
      </c>
      <c r="L15" s="60">
        <v>5300</v>
      </c>
      <c r="M15" s="60">
        <v>1166</v>
      </c>
      <c r="N15" s="61">
        <v>28</v>
      </c>
      <c r="O15" s="60">
        <v>2940</v>
      </c>
      <c r="P15" s="60">
        <v>1120</v>
      </c>
      <c r="Q15" s="60">
        <v>0</v>
      </c>
      <c r="R15" s="60">
        <v>112</v>
      </c>
      <c r="S15" s="60">
        <v>0</v>
      </c>
      <c r="T15" s="60">
        <v>1400</v>
      </c>
      <c r="U15" s="60">
        <v>308</v>
      </c>
      <c r="V15" s="60"/>
    </row>
    <row r="16" spans="1:22" ht="35.25" hidden="1" customHeight="1" outlineLevel="1">
      <c r="A16" s="149"/>
      <c r="B16" s="13"/>
      <c r="C16" s="14"/>
      <c r="D16" s="15" t="s">
        <v>18</v>
      </c>
      <c r="E16" s="16" t="s">
        <v>17</v>
      </c>
      <c r="F16" s="17">
        <v>2096</v>
      </c>
      <c r="G16" s="60">
        <v>211696</v>
      </c>
      <c r="H16" s="60">
        <v>83840</v>
      </c>
      <c r="I16" s="60">
        <v>0</v>
      </c>
      <c r="J16" s="60">
        <v>20960</v>
      </c>
      <c r="K16" s="60">
        <v>0</v>
      </c>
      <c r="L16" s="60">
        <v>83840</v>
      </c>
      <c r="M16" s="60">
        <v>23056</v>
      </c>
      <c r="N16" s="61">
        <v>597</v>
      </c>
      <c r="O16" s="60">
        <v>60297</v>
      </c>
      <c r="P16" s="60">
        <v>23880</v>
      </c>
      <c r="Q16" s="60">
        <v>0</v>
      </c>
      <c r="R16" s="60">
        <v>5970</v>
      </c>
      <c r="S16" s="60">
        <v>0</v>
      </c>
      <c r="T16" s="60">
        <v>23880</v>
      </c>
      <c r="U16" s="60">
        <v>6567</v>
      </c>
      <c r="V16" s="60"/>
    </row>
    <row r="17" spans="1:22" ht="35.25" hidden="1" customHeight="1" outlineLevel="1">
      <c r="A17" s="149"/>
      <c r="B17" s="151"/>
      <c r="C17" s="14"/>
      <c r="D17" s="18" t="s">
        <v>19</v>
      </c>
      <c r="E17" s="16" t="s">
        <v>20</v>
      </c>
      <c r="F17" s="17">
        <v>213</v>
      </c>
      <c r="G17" s="60">
        <v>21300</v>
      </c>
      <c r="H17" s="60">
        <v>4792.5</v>
      </c>
      <c r="I17" s="60">
        <v>0</v>
      </c>
      <c r="J17" s="60">
        <v>0</v>
      </c>
      <c r="K17" s="60">
        <v>0</v>
      </c>
      <c r="L17" s="60">
        <v>16507.5</v>
      </c>
      <c r="M17" s="60">
        <v>0</v>
      </c>
      <c r="N17" s="61">
        <v>47</v>
      </c>
      <c r="O17" s="60">
        <v>4700</v>
      </c>
      <c r="P17" s="60">
        <v>1057.5</v>
      </c>
      <c r="Q17" s="60">
        <v>0</v>
      </c>
      <c r="R17" s="60">
        <v>0</v>
      </c>
      <c r="S17" s="60">
        <v>0</v>
      </c>
      <c r="T17" s="60">
        <v>3642.5</v>
      </c>
      <c r="U17" s="60">
        <v>0</v>
      </c>
      <c r="V17" s="60"/>
    </row>
    <row r="18" spans="1:22" ht="35.25" hidden="1" customHeight="1" outlineLevel="1">
      <c r="A18" s="149"/>
      <c r="B18" s="152"/>
      <c r="C18" s="14"/>
      <c r="D18" s="18" t="s">
        <v>21</v>
      </c>
      <c r="E18" s="16" t="s">
        <v>22</v>
      </c>
      <c r="F18" s="17">
        <v>11054</v>
      </c>
      <c r="G18" s="60">
        <v>690039</v>
      </c>
      <c r="H18" s="60">
        <v>0</v>
      </c>
      <c r="I18" s="60">
        <v>110536</v>
      </c>
      <c r="J18" s="60">
        <v>0</v>
      </c>
      <c r="K18" s="60">
        <v>0</v>
      </c>
      <c r="L18" s="60">
        <v>579503</v>
      </c>
      <c r="M18" s="60">
        <v>0</v>
      </c>
      <c r="N18" s="61">
        <v>1097</v>
      </c>
      <c r="O18" s="60">
        <v>68519</v>
      </c>
      <c r="P18" s="60">
        <v>0</v>
      </c>
      <c r="Q18" s="60">
        <v>10966</v>
      </c>
      <c r="R18" s="60">
        <v>0</v>
      </c>
      <c r="S18" s="60">
        <v>0</v>
      </c>
      <c r="T18" s="60">
        <v>57553</v>
      </c>
      <c r="U18" s="60">
        <v>0</v>
      </c>
      <c r="V18" s="60"/>
    </row>
    <row r="19" spans="1:22" ht="35.25" hidden="1" customHeight="1" outlineLevel="1">
      <c r="A19" s="149"/>
      <c r="B19" s="151"/>
      <c r="C19" s="14"/>
      <c r="D19" s="19" t="s">
        <v>23</v>
      </c>
      <c r="E19" s="16" t="s">
        <v>24</v>
      </c>
      <c r="F19" s="17">
        <v>20</v>
      </c>
      <c r="G19" s="60">
        <v>60000</v>
      </c>
      <c r="H19" s="60">
        <v>60000</v>
      </c>
      <c r="I19" s="60">
        <v>0</v>
      </c>
      <c r="J19" s="60">
        <v>0</v>
      </c>
      <c r="K19" s="60">
        <v>0</v>
      </c>
      <c r="L19" s="60">
        <v>0</v>
      </c>
      <c r="M19" s="60">
        <v>0</v>
      </c>
      <c r="N19" s="61">
        <v>2</v>
      </c>
      <c r="O19" s="60">
        <v>6000</v>
      </c>
      <c r="P19" s="60">
        <v>6000</v>
      </c>
      <c r="Q19" s="60">
        <v>0</v>
      </c>
      <c r="R19" s="60">
        <v>0</v>
      </c>
      <c r="S19" s="60">
        <v>0</v>
      </c>
      <c r="T19" s="60">
        <v>0</v>
      </c>
      <c r="U19" s="60">
        <v>0</v>
      </c>
      <c r="V19" s="60"/>
    </row>
    <row r="20" spans="1:22" ht="35.25" hidden="1" customHeight="1" outlineLevel="1">
      <c r="A20" s="150"/>
      <c r="B20" s="152"/>
      <c r="C20" s="14"/>
      <c r="D20" s="19" t="s">
        <v>25</v>
      </c>
      <c r="E20" s="16" t="s">
        <v>26</v>
      </c>
      <c r="F20" s="17">
        <v>10360</v>
      </c>
      <c r="G20" s="60">
        <v>31080</v>
      </c>
      <c r="H20" s="60">
        <v>0</v>
      </c>
      <c r="I20" s="60">
        <v>31080</v>
      </c>
      <c r="J20" s="60">
        <v>0</v>
      </c>
      <c r="K20" s="60">
        <v>0</v>
      </c>
      <c r="L20" s="60">
        <v>0</v>
      </c>
      <c r="M20" s="60">
        <v>0</v>
      </c>
      <c r="N20" s="61">
        <v>1062</v>
      </c>
      <c r="O20" s="60">
        <v>3186</v>
      </c>
      <c r="P20" s="60">
        <v>0</v>
      </c>
      <c r="Q20" s="60">
        <v>3186</v>
      </c>
      <c r="R20" s="60">
        <v>0</v>
      </c>
      <c r="S20" s="60">
        <v>0</v>
      </c>
      <c r="T20" s="60">
        <v>0</v>
      </c>
      <c r="U20" s="60">
        <v>0</v>
      </c>
      <c r="V20" s="60"/>
    </row>
    <row r="21" spans="1:22" s="51" customFormat="1" ht="54" customHeight="1" collapsed="1">
      <c r="A21" s="48">
        <v>2</v>
      </c>
      <c r="B21" s="124" t="s">
        <v>27</v>
      </c>
      <c r="C21" s="125"/>
      <c r="D21" s="49" t="s">
        <v>28</v>
      </c>
      <c r="E21" s="49" t="s">
        <v>29</v>
      </c>
      <c r="F21" s="50">
        <v>261</v>
      </c>
      <c r="G21" s="62">
        <v>18772</v>
      </c>
      <c r="H21" s="62">
        <v>18049</v>
      </c>
      <c r="I21" s="62">
        <v>723</v>
      </c>
      <c r="J21" s="62">
        <v>0</v>
      </c>
      <c r="K21" s="62">
        <v>0</v>
      </c>
      <c r="L21" s="62">
        <v>0</v>
      </c>
      <c r="M21" s="62">
        <v>0</v>
      </c>
      <c r="N21" s="63">
        <v>37</v>
      </c>
      <c r="O21" s="62">
        <v>3249</v>
      </c>
      <c r="P21" s="62">
        <v>3249</v>
      </c>
      <c r="Q21" s="62">
        <v>0</v>
      </c>
      <c r="R21" s="62">
        <v>0</v>
      </c>
      <c r="S21" s="62">
        <v>0</v>
      </c>
      <c r="T21" s="62">
        <v>0</v>
      </c>
      <c r="U21" s="62">
        <v>0</v>
      </c>
      <c r="V21" s="62">
        <v>0</v>
      </c>
    </row>
    <row r="22" spans="1:22" s="51" customFormat="1" ht="86.25" customHeight="1">
      <c r="A22" s="48">
        <v>3</v>
      </c>
      <c r="B22" s="124" t="s">
        <v>30</v>
      </c>
      <c r="C22" s="125"/>
      <c r="D22" s="49" t="s">
        <v>31</v>
      </c>
      <c r="E22" s="49"/>
      <c r="F22" s="50">
        <v>8</v>
      </c>
      <c r="G22" s="62">
        <v>771002</v>
      </c>
      <c r="H22" s="62">
        <v>28733</v>
      </c>
      <c r="I22" s="62">
        <v>426444</v>
      </c>
      <c r="J22" s="62">
        <v>9720</v>
      </c>
      <c r="K22" s="62">
        <v>9030</v>
      </c>
      <c r="L22" s="62">
        <v>289400</v>
      </c>
      <c r="M22" s="62">
        <v>7675</v>
      </c>
      <c r="N22" s="63">
        <v>0</v>
      </c>
      <c r="O22" s="62">
        <v>83564</v>
      </c>
      <c r="P22" s="62">
        <v>6181</v>
      </c>
      <c r="Q22" s="62">
        <v>50782</v>
      </c>
      <c r="R22" s="62">
        <v>0</v>
      </c>
      <c r="S22" s="62">
        <v>0</v>
      </c>
      <c r="T22" s="62">
        <v>24950</v>
      </c>
      <c r="U22" s="62">
        <v>1651</v>
      </c>
      <c r="V22" s="62"/>
    </row>
    <row r="23" spans="1:22" s="23" customFormat="1" ht="60" hidden="1" customHeight="1">
      <c r="A23" s="45"/>
      <c r="B23" s="22"/>
      <c r="C23" s="35">
        <v>1</v>
      </c>
      <c r="D23" s="18" t="s">
        <v>32</v>
      </c>
      <c r="E23" s="18" t="s">
        <v>33</v>
      </c>
      <c r="F23" s="17">
        <v>0</v>
      </c>
      <c r="G23" s="60">
        <v>209302</v>
      </c>
      <c r="H23" s="60">
        <v>0</v>
      </c>
      <c r="I23" s="60">
        <v>209302</v>
      </c>
      <c r="J23" s="60">
        <v>0</v>
      </c>
      <c r="K23" s="60">
        <v>0</v>
      </c>
      <c r="L23" s="60">
        <v>0</v>
      </c>
      <c r="M23" s="60">
        <v>0</v>
      </c>
      <c r="N23" s="61">
        <v>0</v>
      </c>
      <c r="O23" s="60">
        <v>29043</v>
      </c>
      <c r="P23" s="60">
        <v>0</v>
      </c>
      <c r="Q23" s="60">
        <v>29043</v>
      </c>
      <c r="R23" s="60">
        <v>0</v>
      </c>
      <c r="S23" s="60">
        <v>0</v>
      </c>
      <c r="T23" s="60">
        <v>0</v>
      </c>
      <c r="U23" s="60">
        <v>0</v>
      </c>
      <c r="V23" s="60">
        <v>0</v>
      </c>
    </row>
    <row r="24" spans="1:22" s="23" customFormat="1" ht="69.75" hidden="1" customHeight="1">
      <c r="A24" s="21"/>
      <c r="B24" s="22"/>
      <c r="C24" s="35">
        <v>2</v>
      </c>
      <c r="D24" s="18" t="s">
        <v>66</v>
      </c>
      <c r="E24" s="18"/>
      <c r="F24" s="17">
        <v>8</v>
      </c>
      <c r="G24" s="60">
        <v>561700</v>
      </c>
      <c r="H24" s="60">
        <v>28733</v>
      </c>
      <c r="I24" s="60">
        <v>217142</v>
      </c>
      <c r="J24" s="60">
        <v>9720</v>
      </c>
      <c r="K24" s="60">
        <v>9030</v>
      </c>
      <c r="L24" s="60">
        <v>289400</v>
      </c>
      <c r="M24" s="60">
        <v>7675</v>
      </c>
      <c r="N24" s="61"/>
      <c r="O24" s="60">
        <v>54521</v>
      </c>
      <c r="P24" s="60">
        <v>6181</v>
      </c>
      <c r="Q24" s="60">
        <v>21739</v>
      </c>
      <c r="R24" s="60">
        <v>0</v>
      </c>
      <c r="S24" s="60">
        <v>0</v>
      </c>
      <c r="T24" s="60">
        <v>24950</v>
      </c>
      <c r="U24" s="60">
        <v>1651</v>
      </c>
      <c r="V24" s="60">
        <v>0</v>
      </c>
    </row>
    <row r="25" spans="1:22" s="51" customFormat="1" ht="70.900000000000006" customHeight="1">
      <c r="A25" s="48">
        <v>4</v>
      </c>
      <c r="B25" s="124" t="s">
        <v>38</v>
      </c>
      <c r="C25" s="125"/>
      <c r="D25" s="49" t="s">
        <v>1</v>
      </c>
      <c r="E25" s="49"/>
      <c r="F25" s="50">
        <v>785</v>
      </c>
      <c r="G25" s="62">
        <v>1299062</v>
      </c>
      <c r="H25" s="62">
        <v>1187561</v>
      </c>
      <c r="I25" s="62">
        <v>83781</v>
      </c>
      <c r="J25" s="62">
        <v>27720</v>
      </c>
      <c r="K25" s="62">
        <v>0</v>
      </c>
      <c r="L25" s="62">
        <v>0</v>
      </c>
      <c r="M25" s="62">
        <v>0</v>
      </c>
      <c r="N25" s="63">
        <v>134</v>
      </c>
      <c r="O25" s="62">
        <v>247959</v>
      </c>
      <c r="P25" s="62">
        <v>225886</v>
      </c>
      <c r="Q25" s="62">
        <v>8373</v>
      </c>
      <c r="R25" s="62">
        <v>13700</v>
      </c>
      <c r="S25" s="62">
        <v>0</v>
      </c>
      <c r="T25" s="62">
        <v>0</v>
      </c>
      <c r="U25" s="62">
        <v>0</v>
      </c>
      <c r="V25" s="62">
        <v>0</v>
      </c>
    </row>
    <row r="26" spans="1:22" s="23" customFormat="1" ht="45.75" customHeight="1">
      <c r="A26" s="34"/>
      <c r="B26" s="35"/>
      <c r="C26" s="35">
        <v>1</v>
      </c>
      <c r="D26" s="24" t="s">
        <v>76</v>
      </c>
      <c r="E26" s="24"/>
      <c r="F26" s="12">
        <v>785</v>
      </c>
      <c r="G26" s="60">
        <v>1052169</v>
      </c>
      <c r="H26" s="60">
        <v>940668</v>
      </c>
      <c r="I26" s="60">
        <v>83781</v>
      </c>
      <c r="J26" s="60">
        <v>27720</v>
      </c>
      <c r="K26" s="60">
        <v>0</v>
      </c>
      <c r="L26" s="60">
        <v>0</v>
      </c>
      <c r="M26" s="60">
        <v>0</v>
      </c>
      <c r="N26" s="61">
        <v>128</v>
      </c>
      <c r="O26" s="60">
        <v>203518</v>
      </c>
      <c r="P26" s="60">
        <v>181445</v>
      </c>
      <c r="Q26" s="60">
        <v>8373</v>
      </c>
      <c r="R26" s="60">
        <v>13700</v>
      </c>
      <c r="S26" s="60">
        <v>0</v>
      </c>
      <c r="T26" s="60">
        <v>0</v>
      </c>
      <c r="U26" s="60">
        <v>0</v>
      </c>
      <c r="V26" s="60">
        <v>0</v>
      </c>
    </row>
    <row r="27" spans="1:22" s="28" customFormat="1" ht="45.75" hidden="1" customHeight="1" outlineLevel="1">
      <c r="A27" s="126"/>
      <c r="B27" s="129"/>
      <c r="C27" s="25" t="s">
        <v>34</v>
      </c>
      <c r="D27" s="26" t="s">
        <v>39</v>
      </c>
      <c r="E27" s="27"/>
      <c r="F27" s="12">
        <v>712</v>
      </c>
      <c r="G27" s="60">
        <v>709420</v>
      </c>
      <c r="H27" s="60">
        <v>709420</v>
      </c>
      <c r="I27" s="60">
        <v>0</v>
      </c>
      <c r="J27" s="60">
        <v>0</v>
      </c>
      <c r="K27" s="60">
        <v>0</v>
      </c>
      <c r="L27" s="60">
        <v>0</v>
      </c>
      <c r="M27" s="60">
        <v>0</v>
      </c>
      <c r="N27" s="61">
        <v>101</v>
      </c>
      <c r="O27" s="60">
        <v>132808</v>
      </c>
      <c r="P27" s="60">
        <v>132808</v>
      </c>
      <c r="Q27" s="60">
        <v>0</v>
      </c>
      <c r="R27" s="60">
        <v>0</v>
      </c>
      <c r="S27" s="60">
        <v>0</v>
      </c>
      <c r="T27" s="60">
        <v>0</v>
      </c>
      <c r="U27" s="60">
        <v>0</v>
      </c>
      <c r="V27" s="60">
        <v>0</v>
      </c>
    </row>
    <row r="28" spans="1:22" s="44" customFormat="1" ht="45.75" hidden="1" customHeight="1" outlineLevel="1">
      <c r="A28" s="127"/>
      <c r="B28" s="130"/>
      <c r="C28" s="25" t="s">
        <v>35</v>
      </c>
      <c r="D28" s="26" t="s">
        <v>40</v>
      </c>
      <c r="E28" s="26" t="s">
        <v>41</v>
      </c>
      <c r="F28" s="12">
        <v>26</v>
      </c>
      <c r="G28" s="60">
        <v>83781</v>
      </c>
      <c r="H28" s="60">
        <v>0</v>
      </c>
      <c r="I28" s="60">
        <v>83781</v>
      </c>
      <c r="J28" s="60">
        <v>0</v>
      </c>
      <c r="K28" s="60">
        <v>0</v>
      </c>
      <c r="L28" s="60">
        <v>0</v>
      </c>
      <c r="M28" s="60">
        <v>0</v>
      </c>
      <c r="N28" s="61">
        <v>26</v>
      </c>
      <c r="O28" s="60">
        <v>8373.0000000000018</v>
      </c>
      <c r="P28" s="60">
        <v>0</v>
      </c>
      <c r="Q28" s="60">
        <v>8373.0000000000018</v>
      </c>
      <c r="R28" s="60">
        <v>0</v>
      </c>
      <c r="S28" s="60">
        <v>0</v>
      </c>
      <c r="T28" s="60">
        <v>0</v>
      </c>
      <c r="U28" s="60">
        <v>0</v>
      </c>
      <c r="V28" s="60">
        <v>0</v>
      </c>
    </row>
    <row r="29" spans="1:22" s="28" customFormat="1" ht="45.75" hidden="1" customHeight="1" outlineLevel="1">
      <c r="A29" s="127"/>
      <c r="B29" s="130"/>
      <c r="C29" s="25" t="s">
        <v>36</v>
      </c>
      <c r="D29" s="26" t="s">
        <v>42</v>
      </c>
      <c r="E29" s="27"/>
      <c r="F29" s="12">
        <v>25</v>
      </c>
      <c r="G29" s="60">
        <v>200968</v>
      </c>
      <c r="H29" s="60">
        <v>173248</v>
      </c>
      <c r="I29" s="60">
        <v>0</v>
      </c>
      <c r="J29" s="60">
        <v>27720</v>
      </c>
      <c r="K29" s="60">
        <v>0</v>
      </c>
      <c r="L29" s="60">
        <v>0</v>
      </c>
      <c r="M29" s="60">
        <v>0</v>
      </c>
      <c r="N29" s="61">
        <v>2</v>
      </c>
      <c r="O29" s="60">
        <v>59137</v>
      </c>
      <c r="P29" s="60">
        <v>45437</v>
      </c>
      <c r="Q29" s="60">
        <v>0</v>
      </c>
      <c r="R29" s="60">
        <v>13700</v>
      </c>
      <c r="S29" s="60">
        <v>0</v>
      </c>
      <c r="T29" s="60">
        <v>0</v>
      </c>
      <c r="U29" s="60">
        <v>0</v>
      </c>
      <c r="V29" s="60">
        <v>0</v>
      </c>
    </row>
    <row r="30" spans="1:22" s="44" customFormat="1" ht="45.75" hidden="1" customHeight="1" outlineLevel="1">
      <c r="A30" s="128"/>
      <c r="B30" s="131"/>
      <c r="C30" s="25" t="s">
        <v>37</v>
      </c>
      <c r="D30" s="26" t="s">
        <v>43</v>
      </c>
      <c r="E30" s="27"/>
      <c r="F30" s="12">
        <v>22</v>
      </c>
      <c r="G30" s="60">
        <v>58000</v>
      </c>
      <c r="H30" s="60">
        <v>58000</v>
      </c>
      <c r="I30" s="60">
        <v>0</v>
      </c>
      <c r="J30" s="60">
        <v>0</v>
      </c>
      <c r="K30" s="60">
        <v>0</v>
      </c>
      <c r="L30" s="60">
        <v>0</v>
      </c>
      <c r="M30" s="60">
        <v>0</v>
      </c>
      <c r="N30" s="61">
        <v>1</v>
      </c>
      <c r="O30" s="60">
        <v>3200</v>
      </c>
      <c r="P30" s="60">
        <v>3200</v>
      </c>
      <c r="Q30" s="60">
        <v>0</v>
      </c>
      <c r="R30" s="60">
        <v>0</v>
      </c>
      <c r="S30" s="60">
        <v>0</v>
      </c>
      <c r="T30" s="60">
        <v>0</v>
      </c>
      <c r="U30" s="60">
        <v>0</v>
      </c>
      <c r="V30" s="60">
        <v>0</v>
      </c>
    </row>
    <row r="31" spans="1:22" s="23" customFormat="1" ht="45.75" customHeight="1" collapsed="1">
      <c r="A31" s="34"/>
      <c r="B31" s="35"/>
      <c r="C31" s="35">
        <v>2</v>
      </c>
      <c r="D31" s="24" t="s">
        <v>77</v>
      </c>
      <c r="E31" s="24"/>
      <c r="F31" s="12">
        <v>10</v>
      </c>
      <c r="G31" s="60">
        <v>246893</v>
      </c>
      <c r="H31" s="60">
        <v>246893</v>
      </c>
      <c r="I31" s="60">
        <v>0</v>
      </c>
      <c r="J31" s="60">
        <v>0</v>
      </c>
      <c r="K31" s="60">
        <v>0</v>
      </c>
      <c r="L31" s="60">
        <v>0</v>
      </c>
      <c r="M31" s="60">
        <v>0</v>
      </c>
      <c r="N31" s="61">
        <v>6</v>
      </c>
      <c r="O31" s="60">
        <v>44441</v>
      </c>
      <c r="P31" s="60">
        <v>44441</v>
      </c>
      <c r="Q31" s="60">
        <v>0</v>
      </c>
      <c r="R31" s="60">
        <v>0</v>
      </c>
      <c r="S31" s="60">
        <v>0</v>
      </c>
      <c r="T31" s="60">
        <v>0</v>
      </c>
      <c r="U31" s="60">
        <v>0</v>
      </c>
      <c r="V31" s="60">
        <v>0</v>
      </c>
    </row>
    <row r="32" spans="1:22" s="53" customFormat="1" ht="67.5" customHeight="1" collapsed="1">
      <c r="A32" s="52">
        <v>5</v>
      </c>
      <c r="B32" s="124" t="s">
        <v>44</v>
      </c>
      <c r="C32" s="125"/>
      <c r="D32" s="49" t="s">
        <v>45</v>
      </c>
      <c r="E32" s="49"/>
      <c r="F32" s="50">
        <v>0</v>
      </c>
      <c r="G32" s="62">
        <v>717611</v>
      </c>
      <c r="H32" s="62">
        <v>281855</v>
      </c>
      <c r="I32" s="62">
        <v>403611</v>
      </c>
      <c r="J32" s="62">
        <v>32145</v>
      </c>
      <c r="K32" s="62">
        <v>0</v>
      </c>
      <c r="L32" s="62">
        <v>0</v>
      </c>
      <c r="M32" s="62">
        <v>0</v>
      </c>
      <c r="N32" s="62">
        <v>0</v>
      </c>
      <c r="O32" s="62">
        <v>96169</v>
      </c>
      <c r="P32" s="62">
        <v>50734</v>
      </c>
      <c r="Q32" s="62">
        <v>40335</v>
      </c>
      <c r="R32" s="62">
        <v>5100</v>
      </c>
      <c r="S32" s="62">
        <v>0</v>
      </c>
      <c r="T32" s="62">
        <v>0</v>
      </c>
      <c r="U32" s="62">
        <v>0</v>
      </c>
      <c r="V32" s="62">
        <v>0</v>
      </c>
    </row>
    <row r="33" spans="1:22" s="2" customFormat="1" ht="91.5" hidden="1" customHeight="1">
      <c r="A33" s="29"/>
      <c r="B33" s="35"/>
      <c r="C33" s="35">
        <v>1</v>
      </c>
      <c r="D33" s="24" t="s">
        <v>67</v>
      </c>
      <c r="E33" s="24" t="s">
        <v>46</v>
      </c>
      <c r="F33" s="12"/>
      <c r="G33" s="60">
        <v>364373</v>
      </c>
      <c r="H33" s="60">
        <v>281855</v>
      </c>
      <c r="I33" s="60">
        <v>50373</v>
      </c>
      <c r="J33" s="60">
        <v>32145</v>
      </c>
      <c r="K33" s="60">
        <v>0</v>
      </c>
      <c r="L33" s="60">
        <v>0</v>
      </c>
      <c r="M33" s="60">
        <v>0</v>
      </c>
      <c r="N33" s="60">
        <v>0</v>
      </c>
      <c r="O33" s="60">
        <v>60868</v>
      </c>
      <c r="P33" s="60">
        <v>50734</v>
      </c>
      <c r="Q33" s="60">
        <v>5034</v>
      </c>
      <c r="R33" s="60">
        <v>5100</v>
      </c>
      <c r="S33" s="60">
        <v>0</v>
      </c>
      <c r="T33" s="60">
        <v>0</v>
      </c>
      <c r="U33" s="60">
        <v>0</v>
      </c>
      <c r="V33" s="60">
        <v>0</v>
      </c>
    </row>
    <row r="34" spans="1:22" s="2" customFormat="1" ht="60" hidden="1" customHeight="1">
      <c r="A34" s="29"/>
      <c r="B34" s="35"/>
      <c r="C34" s="35">
        <v>2</v>
      </c>
      <c r="D34" s="24" t="s">
        <v>68</v>
      </c>
      <c r="E34" s="24" t="s">
        <v>47</v>
      </c>
      <c r="F34" s="12"/>
      <c r="G34" s="60">
        <v>47196</v>
      </c>
      <c r="H34" s="60">
        <v>0</v>
      </c>
      <c r="I34" s="60">
        <v>47196</v>
      </c>
      <c r="J34" s="60">
        <v>0</v>
      </c>
      <c r="K34" s="60">
        <v>0</v>
      </c>
      <c r="L34" s="60">
        <v>0</v>
      </c>
      <c r="M34" s="60">
        <v>0</v>
      </c>
      <c r="N34" s="60">
        <v>0</v>
      </c>
      <c r="O34" s="60">
        <v>4717</v>
      </c>
      <c r="P34" s="60">
        <v>0</v>
      </c>
      <c r="Q34" s="60">
        <v>4717</v>
      </c>
      <c r="R34" s="60">
        <v>0</v>
      </c>
      <c r="S34" s="60">
        <v>0</v>
      </c>
      <c r="T34" s="60">
        <v>0</v>
      </c>
      <c r="U34" s="60">
        <v>0</v>
      </c>
      <c r="V34" s="60">
        <v>0</v>
      </c>
    </row>
    <row r="35" spans="1:22" s="2" customFormat="1" ht="60" hidden="1" customHeight="1">
      <c r="A35" s="29"/>
      <c r="B35" s="35"/>
      <c r="C35" s="35">
        <v>3</v>
      </c>
      <c r="D35" s="24" t="s">
        <v>69</v>
      </c>
      <c r="E35" s="24" t="s">
        <v>48</v>
      </c>
      <c r="F35" s="12"/>
      <c r="G35" s="60">
        <v>256376</v>
      </c>
      <c r="H35" s="60">
        <v>0</v>
      </c>
      <c r="I35" s="60">
        <v>256376</v>
      </c>
      <c r="J35" s="60">
        <v>0</v>
      </c>
      <c r="K35" s="60">
        <v>0</v>
      </c>
      <c r="L35" s="60">
        <v>0</v>
      </c>
      <c r="M35" s="60">
        <v>0</v>
      </c>
      <c r="N35" s="60">
        <v>0</v>
      </c>
      <c r="O35" s="60">
        <v>25621</v>
      </c>
      <c r="P35" s="60">
        <v>0</v>
      </c>
      <c r="Q35" s="60">
        <v>25621</v>
      </c>
      <c r="R35" s="60">
        <v>0</v>
      </c>
      <c r="S35" s="60">
        <v>0</v>
      </c>
      <c r="T35" s="60">
        <v>0</v>
      </c>
      <c r="U35" s="60">
        <v>0</v>
      </c>
      <c r="V35" s="60">
        <v>0</v>
      </c>
    </row>
    <row r="36" spans="1:22" s="2" customFormat="1" ht="60" hidden="1" customHeight="1">
      <c r="A36" s="29"/>
      <c r="B36" s="35"/>
      <c r="C36" s="35">
        <v>4</v>
      </c>
      <c r="D36" s="24" t="s">
        <v>70</v>
      </c>
      <c r="E36" s="24" t="s">
        <v>49</v>
      </c>
      <c r="F36" s="12"/>
      <c r="G36" s="60">
        <v>49666</v>
      </c>
      <c r="H36" s="60">
        <v>0</v>
      </c>
      <c r="I36" s="60">
        <v>49666</v>
      </c>
      <c r="J36" s="60">
        <v>0</v>
      </c>
      <c r="K36" s="60">
        <v>0</v>
      </c>
      <c r="L36" s="60">
        <v>0</v>
      </c>
      <c r="M36" s="60">
        <v>0</v>
      </c>
      <c r="N36" s="60">
        <v>0</v>
      </c>
      <c r="O36" s="60">
        <v>4963</v>
      </c>
      <c r="P36" s="60">
        <v>0</v>
      </c>
      <c r="Q36" s="60">
        <v>4963</v>
      </c>
      <c r="R36" s="60">
        <v>0</v>
      </c>
      <c r="S36" s="60">
        <v>0</v>
      </c>
      <c r="T36" s="60">
        <v>0</v>
      </c>
      <c r="U36" s="60">
        <v>0</v>
      </c>
      <c r="V36" s="57">
        <v>0</v>
      </c>
    </row>
    <row r="37" spans="1:22" s="53" customFormat="1" ht="72.75" customHeight="1" collapsed="1">
      <c r="A37" s="52">
        <v>6</v>
      </c>
      <c r="B37" s="124" t="s">
        <v>50</v>
      </c>
      <c r="C37" s="125"/>
      <c r="D37" s="49" t="s">
        <v>51</v>
      </c>
      <c r="E37" s="49"/>
      <c r="F37" s="50"/>
      <c r="G37" s="62">
        <v>129934</v>
      </c>
      <c r="H37" s="62">
        <v>56797</v>
      </c>
      <c r="I37" s="62">
        <v>51259</v>
      </c>
      <c r="J37" s="62">
        <v>17300</v>
      </c>
      <c r="K37" s="62">
        <v>4578</v>
      </c>
      <c r="L37" s="62">
        <v>0</v>
      </c>
      <c r="M37" s="62">
        <v>0</v>
      </c>
      <c r="N37" s="62">
        <v>0</v>
      </c>
      <c r="O37" s="62">
        <v>15290</v>
      </c>
      <c r="P37" s="62">
        <v>10250</v>
      </c>
      <c r="Q37" s="62">
        <v>5040</v>
      </c>
      <c r="R37" s="62">
        <v>0</v>
      </c>
      <c r="S37" s="62">
        <v>0</v>
      </c>
      <c r="T37" s="62">
        <v>0</v>
      </c>
      <c r="U37" s="62">
        <v>0</v>
      </c>
      <c r="V37" s="62">
        <v>0</v>
      </c>
    </row>
    <row r="38" spans="1:22" s="53" customFormat="1" ht="83.25" customHeight="1" collapsed="1">
      <c r="A38" s="52">
        <v>7</v>
      </c>
      <c r="B38" s="124" t="s">
        <v>52</v>
      </c>
      <c r="C38" s="125"/>
      <c r="D38" s="49" t="s">
        <v>53</v>
      </c>
      <c r="E38" s="49"/>
      <c r="F38" s="50"/>
      <c r="G38" s="62">
        <v>33180</v>
      </c>
      <c r="H38" s="62">
        <v>0</v>
      </c>
      <c r="I38" s="62">
        <v>33180</v>
      </c>
      <c r="J38" s="62">
        <v>0</v>
      </c>
      <c r="K38" s="62">
        <v>0</v>
      </c>
      <c r="L38" s="62">
        <v>0</v>
      </c>
      <c r="M38" s="62">
        <v>0</v>
      </c>
      <c r="N38" s="62">
        <v>0</v>
      </c>
      <c r="O38" s="62">
        <v>3229</v>
      </c>
      <c r="P38" s="62">
        <v>0</v>
      </c>
      <c r="Q38" s="62">
        <v>3229</v>
      </c>
      <c r="R38" s="62">
        <v>0</v>
      </c>
      <c r="S38" s="62">
        <v>0</v>
      </c>
      <c r="T38" s="62">
        <v>0</v>
      </c>
      <c r="U38" s="62">
        <v>0</v>
      </c>
      <c r="V38" s="62">
        <v>0</v>
      </c>
    </row>
    <row r="39" spans="1:22" ht="57" hidden="1" customHeight="1" outlineLevel="1">
      <c r="A39" s="34"/>
      <c r="B39" s="14"/>
      <c r="C39" s="14">
        <v>1</v>
      </c>
      <c r="D39" s="20" t="s">
        <v>54</v>
      </c>
      <c r="E39" s="20"/>
      <c r="F39" s="17"/>
      <c r="G39" s="60">
        <v>11465</v>
      </c>
      <c r="H39" s="60">
        <v>0</v>
      </c>
      <c r="I39" s="60">
        <v>11465</v>
      </c>
      <c r="J39" s="60">
        <v>0</v>
      </c>
      <c r="K39" s="60">
        <v>0</v>
      </c>
      <c r="L39" s="60">
        <v>0</v>
      </c>
      <c r="M39" s="60">
        <v>0</v>
      </c>
      <c r="N39" s="61">
        <v>0</v>
      </c>
      <c r="O39" s="60">
        <v>1080</v>
      </c>
      <c r="P39" s="60">
        <v>0</v>
      </c>
      <c r="Q39" s="60">
        <v>1080</v>
      </c>
      <c r="R39" s="60">
        <v>0</v>
      </c>
      <c r="S39" s="60">
        <v>0</v>
      </c>
      <c r="T39" s="60">
        <v>0</v>
      </c>
      <c r="U39" s="60">
        <v>0</v>
      </c>
      <c r="V39" s="60">
        <v>0</v>
      </c>
    </row>
    <row r="40" spans="1:22" ht="57" hidden="1" customHeight="1" outlineLevel="1">
      <c r="A40" s="34"/>
      <c r="B40" s="14"/>
      <c r="C40" s="14">
        <v>2</v>
      </c>
      <c r="D40" s="20" t="s">
        <v>55</v>
      </c>
      <c r="E40" s="20"/>
      <c r="F40" s="17"/>
      <c r="G40" s="60">
        <v>5690</v>
      </c>
      <c r="H40" s="60">
        <v>0</v>
      </c>
      <c r="I40" s="60">
        <v>5690</v>
      </c>
      <c r="J40" s="60">
        <v>0</v>
      </c>
      <c r="K40" s="60">
        <v>0</v>
      </c>
      <c r="L40" s="60">
        <v>0</v>
      </c>
      <c r="M40" s="60">
        <v>0</v>
      </c>
      <c r="N40" s="61">
        <v>0</v>
      </c>
      <c r="O40" s="60">
        <v>630</v>
      </c>
      <c r="P40" s="60">
        <v>0</v>
      </c>
      <c r="Q40" s="60">
        <v>630</v>
      </c>
      <c r="R40" s="60">
        <v>0</v>
      </c>
      <c r="S40" s="60">
        <v>0</v>
      </c>
      <c r="T40" s="60">
        <v>0</v>
      </c>
      <c r="U40" s="60">
        <v>0</v>
      </c>
      <c r="V40" s="64">
        <v>0</v>
      </c>
    </row>
    <row r="41" spans="1:22" ht="57" hidden="1" customHeight="1" outlineLevel="1">
      <c r="A41" s="34"/>
      <c r="B41" s="14"/>
      <c r="C41" s="14">
        <v>3</v>
      </c>
      <c r="D41" s="20" t="s">
        <v>56</v>
      </c>
      <c r="E41" s="20"/>
      <c r="F41" s="17"/>
      <c r="G41" s="60">
        <v>16025</v>
      </c>
      <c r="H41" s="60">
        <v>0</v>
      </c>
      <c r="I41" s="60">
        <v>16025</v>
      </c>
      <c r="J41" s="60">
        <v>0</v>
      </c>
      <c r="K41" s="60">
        <v>0</v>
      </c>
      <c r="L41" s="60">
        <v>0</v>
      </c>
      <c r="M41" s="60">
        <v>0</v>
      </c>
      <c r="N41" s="61">
        <v>0</v>
      </c>
      <c r="O41" s="60">
        <v>1519</v>
      </c>
      <c r="P41" s="60">
        <v>0</v>
      </c>
      <c r="Q41" s="60">
        <v>1519</v>
      </c>
      <c r="R41" s="60">
        <v>0</v>
      </c>
      <c r="S41" s="60">
        <v>0</v>
      </c>
      <c r="T41" s="60">
        <v>0</v>
      </c>
      <c r="U41" s="60">
        <v>0</v>
      </c>
      <c r="V41" s="64">
        <v>0</v>
      </c>
    </row>
    <row r="42" spans="1:22" s="53" customFormat="1" ht="73.5" customHeight="1" collapsed="1">
      <c r="A42" s="52">
        <v>8</v>
      </c>
      <c r="B42" s="124" t="s">
        <v>57</v>
      </c>
      <c r="C42" s="125"/>
      <c r="D42" s="49" t="s">
        <v>58</v>
      </c>
      <c r="E42" s="49"/>
      <c r="F42" s="50"/>
      <c r="G42" s="62">
        <v>85151</v>
      </c>
      <c r="H42" s="62">
        <v>0</v>
      </c>
      <c r="I42" s="62">
        <v>85151</v>
      </c>
      <c r="J42" s="62">
        <v>0</v>
      </c>
      <c r="K42" s="62">
        <v>0</v>
      </c>
      <c r="L42" s="62">
        <v>0</v>
      </c>
      <c r="M42" s="62">
        <v>0</v>
      </c>
      <c r="N42" s="63">
        <v>0</v>
      </c>
      <c r="O42" s="62">
        <v>8510</v>
      </c>
      <c r="P42" s="62">
        <v>0</v>
      </c>
      <c r="Q42" s="62">
        <v>8510</v>
      </c>
      <c r="R42" s="62">
        <v>0</v>
      </c>
      <c r="S42" s="62">
        <v>0</v>
      </c>
      <c r="T42" s="62">
        <v>0</v>
      </c>
      <c r="U42" s="62">
        <v>0</v>
      </c>
      <c r="V42" s="62">
        <v>0</v>
      </c>
    </row>
    <row r="43" spans="1:22" s="53" customFormat="1" ht="72.75" customHeight="1">
      <c r="A43" s="52">
        <v>9</v>
      </c>
      <c r="B43" s="124" t="s">
        <v>59</v>
      </c>
      <c r="C43" s="125"/>
      <c r="D43" s="49" t="s">
        <v>60</v>
      </c>
      <c r="E43" s="49"/>
      <c r="F43" s="50"/>
      <c r="G43" s="62">
        <v>232087</v>
      </c>
      <c r="H43" s="62">
        <v>69423</v>
      </c>
      <c r="I43" s="62">
        <v>162664</v>
      </c>
      <c r="J43" s="62">
        <v>0</v>
      </c>
      <c r="K43" s="62">
        <v>0</v>
      </c>
      <c r="L43" s="62">
        <v>0</v>
      </c>
      <c r="M43" s="62">
        <v>0</v>
      </c>
      <c r="N43" s="63">
        <v>458.5</v>
      </c>
      <c r="O43" s="62">
        <v>28746</v>
      </c>
      <c r="P43" s="62">
        <v>12496</v>
      </c>
      <c r="Q43" s="62">
        <v>16250</v>
      </c>
      <c r="R43" s="62">
        <v>0</v>
      </c>
      <c r="S43" s="62">
        <v>0</v>
      </c>
      <c r="T43" s="62">
        <v>0</v>
      </c>
      <c r="U43" s="62">
        <v>0</v>
      </c>
      <c r="V43" s="62"/>
    </row>
    <row r="44" spans="1:22" s="53" customFormat="1" ht="69.75" hidden="1" customHeight="1">
      <c r="A44" s="52"/>
      <c r="B44" s="54"/>
      <c r="C44" s="50">
        <v>1</v>
      </c>
      <c r="D44" s="55" t="s">
        <v>71</v>
      </c>
      <c r="E44" s="56"/>
      <c r="F44" s="56"/>
      <c r="G44" s="65">
        <v>217193</v>
      </c>
      <c r="H44" s="65">
        <v>69423</v>
      </c>
      <c r="I44" s="65">
        <v>147770</v>
      </c>
      <c r="J44" s="65">
        <v>0</v>
      </c>
      <c r="K44" s="65">
        <v>0</v>
      </c>
      <c r="L44" s="65">
        <v>0</v>
      </c>
      <c r="M44" s="65">
        <v>0</v>
      </c>
      <c r="N44" s="65">
        <v>458.5</v>
      </c>
      <c r="O44" s="65">
        <v>27258</v>
      </c>
      <c r="P44" s="65">
        <v>12496</v>
      </c>
      <c r="Q44" s="65">
        <v>14762</v>
      </c>
      <c r="R44" s="65">
        <v>0</v>
      </c>
      <c r="S44" s="65">
        <v>0</v>
      </c>
      <c r="T44" s="65">
        <v>0</v>
      </c>
      <c r="U44" s="65">
        <v>0</v>
      </c>
      <c r="V44" s="65">
        <v>0</v>
      </c>
    </row>
    <row r="45" spans="1:22" s="53" customFormat="1" ht="69.75" hidden="1" customHeight="1">
      <c r="A45" s="52"/>
      <c r="B45" s="54"/>
      <c r="C45" s="50">
        <v>2</v>
      </c>
      <c r="D45" s="55" t="s">
        <v>72</v>
      </c>
      <c r="E45" s="56"/>
      <c r="F45" s="56"/>
      <c r="G45" s="65">
        <v>14894</v>
      </c>
      <c r="H45" s="65">
        <v>0</v>
      </c>
      <c r="I45" s="65">
        <v>14894</v>
      </c>
      <c r="J45" s="65">
        <v>0</v>
      </c>
      <c r="K45" s="65">
        <v>0</v>
      </c>
      <c r="L45" s="65">
        <v>0</v>
      </c>
      <c r="M45" s="65">
        <v>0</v>
      </c>
      <c r="N45" s="66">
        <v>0</v>
      </c>
      <c r="O45" s="65">
        <v>1488</v>
      </c>
      <c r="P45" s="65">
        <v>0</v>
      </c>
      <c r="Q45" s="65">
        <v>1488</v>
      </c>
      <c r="R45" s="65">
        <v>0</v>
      </c>
      <c r="S45" s="65">
        <v>0</v>
      </c>
      <c r="T45" s="65">
        <v>0</v>
      </c>
      <c r="U45" s="65">
        <v>0</v>
      </c>
      <c r="V45" s="65">
        <v>0</v>
      </c>
    </row>
    <row r="46" spans="1:22" s="53" customFormat="1" ht="65.25" customHeight="1">
      <c r="A46" s="52">
        <v>10</v>
      </c>
      <c r="B46" s="124" t="s">
        <v>61</v>
      </c>
      <c r="C46" s="125"/>
      <c r="D46" s="49" t="s">
        <v>62</v>
      </c>
      <c r="E46" s="49"/>
      <c r="F46" s="50"/>
      <c r="G46" s="62">
        <v>111449.5</v>
      </c>
      <c r="H46" s="62">
        <v>24024.5</v>
      </c>
      <c r="I46" s="62">
        <v>46525</v>
      </c>
      <c r="J46" s="62">
        <v>0</v>
      </c>
      <c r="K46" s="62">
        <v>40900</v>
      </c>
      <c r="L46" s="62">
        <v>0</v>
      </c>
      <c r="M46" s="62">
        <v>0</v>
      </c>
      <c r="N46" s="63">
        <v>0</v>
      </c>
      <c r="O46" s="62">
        <v>8981.5</v>
      </c>
      <c r="P46" s="62">
        <v>4332.5</v>
      </c>
      <c r="Q46" s="62">
        <v>4649</v>
      </c>
      <c r="R46" s="62">
        <v>0</v>
      </c>
      <c r="S46" s="62">
        <v>0</v>
      </c>
      <c r="T46" s="62">
        <v>0</v>
      </c>
      <c r="U46" s="62">
        <v>0</v>
      </c>
      <c r="V46" s="62">
        <v>0</v>
      </c>
    </row>
    <row r="47" spans="1:22" ht="90" hidden="1" customHeight="1" collapsed="1">
      <c r="A47" s="34"/>
      <c r="B47" s="35"/>
      <c r="C47" s="14">
        <v>1</v>
      </c>
      <c r="D47" s="24" t="s">
        <v>63</v>
      </c>
      <c r="E47" s="24"/>
      <c r="F47" s="17"/>
      <c r="G47" s="60">
        <v>72262</v>
      </c>
      <c r="H47" s="60">
        <v>0</v>
      </c>
      <c r="I47" s="60">
        <v>31362</v>
      </c>
      <c r="J47" s="60">
        <v>0</v>
      </c>
      <c r="K47" s="60">
        <v>40900</v>
      </c>
      <c r="L47" s="60">
        <v>0</v>
      </c>
      <c r="M47" s="60">
        <v>0</v>
      </c>
      <c r="N47" s="61">
        <v>0</v>
      </c>
      <c r="O47" s="60">
        <v>3134</v>
      </c>
      <c r="P47" s="60">
        <v>0</v>
      </c>
      <c r="Q47" s="60">
        <v>3134</v>
      </c>
      <c r="R47" s="60">
        <v>0</v>
      </c>
      <c r="S47" s="60">
        <v>0</v>
      </c>
      <c r="T47" s="60">
        <v>0</v>
      </c>
      <c r="U47" s="60">
        <v>0</v>
      </c>
      <c r="V47" s="60">
        <v>0</v>
      </c>
    </row>
    <row r="48" spans="1:22" ht="75.75" hidden="1" customHeight="1" collapsed="1">
      <c r="A48" s="34"/>
      <c r="B48" s="35"/>
      <c r="C48" s="14">
        <v>2</v>
      </c>
      <c r="D48" s="24" t="s">
        <v>64</v>
      </c>
      <c r="E48" s="24"/>
      <c r="F48" s="17"/>
      <c r="G48" s="60">
        <v>30012.5</v>
      </c>
      <c r="H48" s="60">
        <v>24024.5</v>
      </c>
      <c r="I48" s="60">
        <v>5988</v>
      </c>
      <c r="J48" s="60">
        <v>0</v>
      </c>
      <c r="K48" s="60">
        <v>0</v>
      </c>
      <c r="L48" s="60">
        <v>0</v>
      </c>
      <c r="M48" s="60">
        <v>0</v>
      </c>
      <c r="N48" s="61">
        <v>0</v>
      </c>
      <c r="O48" s="60">
        <v>4931.5</v>
      </c>
      <c r="P48" s="60">
        <v>4332.5</v>
      </c>
      <c r="Q48" s="60">
        <v>599</v>
      </c>
      <c r="R48" s="60">
        <v>0</v>
      </c>
      <c r="S48" s="60">
        <v>0</v>
      </c>
      <c r="T48" s="60">
        <v>0</v>
      </c>
      <c r="U48" s="60">
        <v>0</v>
      </c>
      <c r="V48" s="60">
        <v>0</v>
      </c>
    </row>
    <row r="49" spans="1:22" ht="75.75" hidden="1" customHeight="1" collapsed="1">
      <c r="A49" s="11"/>
      <c r="B49" s="35"/>
      <c r="C49" s="14">
        <v>3</v>
      </c>
      <c r="D49" s="24" t="s">
        <v>65</v>
      </c>
      <c r="E49" s="24"/>
      <c r="F49" s="17"/>
      <c r="G49" s="60">
        <v>9175</v>
      </c>
      <c r="H49" s="60">
        <v>0</v>
      </c>
      <c r="I49" s="60">
        <v>9175</v>
      </c>
      <c r="J49" s="60">
        <v>0</v>
      </c>
      <c r="K49" s="60">
        <v>0</v>
      </c>
      <c r="L49" s="60">
        <v>0</v>
      </c>
      <c r="M49" s="60">
        <v>0</v>
      </c>
      <c r="N49" s="61">
        <v>0</v>
      </c>
      <c r="O49" s="60">
        <v>916</v>
      </c>
      <c r="P49" s="60">
        <v>0</v>
      </c>
      <c r="Q49" s="60">
        <v>916</v>
      </c>
      <c r="R49" s="60">
        <v>0</v>
      </c>
      <c r="S49" s="60">
        <v>0</v>
      </c>
      <c r="T49" s="60">
        <v>0</v>
      </c>
      <c r="U49" s="60">
        <v>0</v>
      </c>
      <c r="V49" s="60">
        <v>0</v>
      </c>
    </row>
  </sheetData>
  <mergeCells count="42">
    <mergeCell ref="U1:V1"/>
    <mergeCell ref="T4:V4"/>
    <mergeCell ref="A15:A20"/>
    <mergeCell ref="B17:B18"/>
    <mergeCell ref="B19:B20"/>
    <mergeCell ref="F5:M6"/>
    <mergeCell ref="V5:V9"/>
    <mergeCell ref="H8:I8"/>
    <mergeCell ref="J8:K8"/>
    <mergeCell ref="L8:L9"/>
    <mergeCell ref="A5:A9"/>
    <mergeCell ref="A2:V2"/>
    <mergeCell ref="N5:U6"/>
    <mergeCell ref="R8:S8"/>
    <mergeCell ref="T8:T9"/>
    <mergeCell ref="U8:U9"/>
    <mergeCell ref="B42:C42"/>
    <mergeCell ref="B43:C43"/>
    <mergeCell ref="B46:C46"/>
    <mergeCell ref="G7:G9"/>
    <mergeCell ref="B14:C14"/>
    <mergeCell ref="F7:F9"/>
    <mergeCell ref="B21:C21"/>
    <mergeCell ref="B38:C38"/>
    <mergeCell ref="B37:C37"/>
    <mergeCell ref="B32:C32"/>
    <mergeCell ref="B13:D13"/>
    <mergeCell ref="B5:B9"/>
    <mergeCell ref="C5:C9"/>
    <mergeCell ref="D5:D9"/>
    <mergeCell ref="E5:E9"/>
    <mergeCell ref="B22:C22"/>
    <mergeCell ref="A3:V3"/>
    <mergeCell ref="B25:C25"/>
    <mergeCell ref="A27:A30"/>
    <mergeCell ref="B27:B30"/>
    <mergeCell ref="M8:M9"/>
    <mergeCell ref="P8:Q8"/>
    <mergeCell ref="O7:O9"/>
    <mergeCell ref="P7:U7"/>
    <mergeCell ref="H7:M7"/>
    <mergeCell ref="N7:N9"/>
  </mergeCells>
  <pageMargins left="0.196850393700787" right="0.196850393700787" top="0.28000000000000003" bottom="0.34" header="0.196850393700787" footer="0.196850393700787"/>
  <pageSetup paperSize="9" scale="6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theme="0"/>
  </sheetPr>
  <dimension ref="A1:AJ47"/>
  <sheetViews>
    <sheetView showZeros="0" tabSelected="1" view="pageLayout" topLeftCell="A54" zoomScale="70" zoomScaleNormal="100" zoomScalePageLayoutView="70" workbookViewId="0">
      <selection activeCell="A2" sqref="A2:AH2"/>
    </sheetView>
  </sheetViews>
  <sheetFormatPr defaultColWidth="9.28515625" defaultRowHeight="15.75" outlineLevelRow="1"/>
  <cols>
    <col min="1" max="1" width="4.85546875" style="107" customWidth="1"/>
    <col min="2" max="2" width="5.42578125" style="108" hidden="1" customWidth="1"/>
    <col min="3" max="3" width="10.5703125" style="107" customWidth="1"/>
    <col min="4" max="4" width="33.7109375" style="109" customWidth="1"/>
    <col min="5" max="5" width="83.140625" style="109" hidden="1" customWidth="1"/>
    <col min="6" max="6" width="10.85546875" style="109" hidden="1" customWidth="1" collapsed="1"/>
    <col min="7" max="7" width="14" style="109" hidden="1" customWidth="1"/>
    <col min="8" max="8" width="14.28515625" style="109" hidden="1" customWidth="1"/>
    <col min="9" max="9" width="13.140625" style="110" hidden="1" customWidth="1"/>
    <col min="10" max="10" width="11.28515625" style="111" hidden="1" customWidth="1"/>
    <col min="11" max="11" width="10.7109375" style="108" hidden="1" customWidth="1"/>
    <col min="12" max="12" width="11.85546875" style="108" hidden="1" customWidth="1"/>
    <col min="13" max="13" width="11.42578125" style="108" hidden="1" customWidth="1"/>
    <col min="14" max="14" width="9" style="112" hidden="1" customWidth="1"/>
    <col min="15" max="15" width="12" style="112" customWidth="1"/>
    <col min="16" max="16" width="11.85546875" style="108" customWidth="1"/>
    <col min="17" max="18" width="11.42578125" style="108" customWidth="1"/>
    <col min="19" max="20" width="10.28515625" style="108" customWidth="1"/>
    <col min="21" max="21" width="11.140625" style="108" hidden="1" customWidth="1"/>
    <col min="22" max="22" width="10.140625" style="108" customWidth="1"/>
    <col min="23" max="23" width="9.140625" style="108" customWidth="1"/>
    <col min="24" max="24" width="9" style="112" hidden="1" customWidth="1"/>
    <col min="25" max="25" width="13" style="112" bestFit="1" customWidth="1"/>
    <col min="26" max="26" width="11.85546875" style="108" customWidth="1"/>
    <col min="27" max="27" width="12.5703125" style="108" customWidth="1"/>
    <col min="28" max="28" width="12.28515625" style="108" customWidth="1"/>
    <col min="29" max="29" width="9.85546875" style="108" customWidth="1"/>
    <col min="30" max="30" width="10.42578125" style="108" customWidth="1"/>
    <col min="31" max="31" width="10.5703125" style="108" customWidth="1"/>
    <col min="32" max="32" width="12.42578125" style="108" customWidth="1"/>
    <col min="33" max="33" width="9.85546875" style="108" customWidth="1"/>
    <col min="34" max="34" width="7.5703125" style="108" customWidth="1"/>
    <col min="35" max="35" width="26.140625" style="108" customWidth="1"/>
    <col min="36" max="36" width="10.7109375" style="108" hidden="1" customWidth="1"/>
    <col min="37" max="16384" width="9.28515625" style="108"/>
  </cols>
  <sheetData>
    <row r="1" spans="1:36" ht="52.5" customHeight="1">
      <c r="A1" s="175" t="s">
        <v>114</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row>
    <row r="2" spans="1:36" ht="31.5" customHeight="1">
      <c r="A2" s="176" t="s">
        <v>115</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6" ht="16.5" customHeight="1">
      <c r="A3" s="73"/>
      <c r="B3" s="73"/>
      <c r="C3" s="73"/>
      <c r="D3" s="73"/>
      <c r="E3" s="73"/>
      <c r="F3" s="73"/>
      <c r="G3" s="73"/>
      <c r="H3" s="73"/>
      <c r="I3" s="73"/>
      <c r="J3" s="73"/>
      <c r="K3" s="73"/>
      <c r="L3" s="73"/>
      <c r="M3" s="73"/>
      <c r="N3" s="73"/>
      <c r="O3" s="73"/>
      <c r="P3" s="73"/>
      <c r="Q3" s="73"/>
      <c r="R3" s="73"/>
      <c r="S3" s="73"/>
      <c r="T3" s="73"/>
      <c r="U3" s="73"/>
      <c r="V3" s="177" t="s">
        <v>81</v>
      </c>
      <c r="W3" s="177"/>
      <c r="X3" s="177"/>
      <c r="Y3" s="177"/>
      <c r="Z3" s="177"/>
      <c r="AA3" s="177"/>
      <c r="AB3" s="177"/>
      <c r="AC3" s="177"/>
      <c r="AD3" s="177"/>
      <c r="AE3" s="177"/>
      <c r="AF3" s="177"/>
      <c r="AG3" s="177"/>
      <c r="AH3" s="177"/>
    </row>
    <row r="4" spans="1:36" ht="15.75" customHeight="1">
      <c r="A4" s="178" t="s">
        <v>0</v>
      </c>
      <c r="B4" s="163"/>
      <c r="C4" s="163"/>
      <c r="D4" s="163" t="s">
        <v>2</v>
      </c>
      <c r="E4" s="163" t="s">
        <v>3</v>
      </c>
      <c r="F4" s="181" t="s">
        <v>4</v>
      </c>
      <c r="G4" s="182"/>
      <c r="H4" s="182"/>
      <c r="I4" s="182"/>
      <c r="J4" s="182"/>
      <c r="K4" s="182"/>
      <c r="L4" s="182"/>
      <c r="M4" s="183"/>
      <c r="N4" s="181" t="s">
        <v>73</v>
      </c>
      <c r="O4" s="182"/>
      <c r="P4" s="182"/>
      <c r="Q4" s="182"/>
      <c r="R4" s="182"/>
      <c r="S4" s="182"/>
      <c r="T4" s="182"/>
      <c r="U4" s="182"/>
      <c r="V4" s="182"/>
      <c r="W4" s="183"/>
      <c r="X4" s="181" t="s">
        <v>91</v>
      </c>
      <c r="Y4" s="182"/>
      <c r="Z4" s="182"/>
      <c r="AA4" s="182"/>
      <c r="AB4" s="182"/>
      <c r="AC4" s="182"/>
      <c r="AD4" s="182"/>
      <c r="AE4" s="182"/>
      <c r="AF4" s="182"/>
      <c r="AG4" s="183"/>
      <c r="AH4" s="163" t="s">
        <v>3</v>
      </c>
    </row>
    <row r="5" spans="1:36" s="112" customFormat="1" ht="16.5" customHeight="1">
      <c r="A5" s="179"/>
      <c r="B5" s="164"/>
      <c r="C5" s="164"/>
      <c r="D5" s="164"/>
      <c r="E5" s="164"/>
      <c r="F5" s="184"/>
      <c r="G5" s="185"/>
      <c r="H5" s="185"/>
      <c r="I5" s="185"/>
      <c r="J5" s="185"/>
      <c r="K5" s="185"/>
      <c r="L5" s="185"/>
      <c r="M5" s="186"/>
      <c r="N5" s="184"/>
      <c r="O5" s="185"/>
      <c r="P5" s="185"/>
      <c r="Q5" s="185"/>
      <c r="R5" s="185"/>
      <c r="S5" s="185"/>
      <c r="T5" s="185"/>
      <c r="U5" s="185"/>
      <c r="V5" s="185"/>
      <c r="W5" s="186"/>
      <c r="X5" s="184"/>
      <c r="Y5" s="185"/>
      <c r="Z5" s="185"/>
      <c r="AA5" s="185"/>
      <c r="AB5" s="185"/>
      <c r="AC5" s="185"/>
      <c r="AD5" s="185"/>
      <c r="AE5" s="185"/>
      <c r="AF5" s="185"/>
      <c r="AG5" s="186"/>
      <c r="AH5" s="164"/>
    </row>
    <row r="6" spans="1:36" s="112" customFormat="1" ht="28.5" hidden="1" customHeight="1">
      <c r="A6" s="179"/>
      <c r="B6" s="164"/>
      <c r="C6" s="164"/>
      <c r="D6" s="164"/>
      <c r="E6" s="164"/>
      <c r="F6" s="163" t="s">
        <v>7</v>
      </c>
      <c r="G6" s="166" t="s">
        <v>5</v>
      </c>
      <c r="H6" s="198" t="s">
        <v>6</v>
      </c>
      <c r="I6" s="173"/>
      <c r="J6" s="173"/>
      <c r="K6" s="173"/>
      <c r="L6" s="173"/>
      <c r="M6" s="174"/>
      <c r="N6" s="163" t="s">
        <v>7</v>
      </c>
      <c r="O6" s="166" t="s">
        <v>92</v>
      </c>
      <c r="P6" s="122"/>
      <c r="Q6" s="198" t="s">
        <v>6</v>
      </c>
      <c r="R6" s="173"/>
      <c r="S6" s="173"/>
      <c r="T6" s="173"/>
      <c r="U6" s="173"/>
      <c r="V6" s="173"/>
      <c r="W6" s="174"/>
      <c r="X6" s="163" t="s">
        <v>7</v>
      </c>
      <c r="Y6" s="166" t="s">
        <v>92</v>
      </c>
      <c r="Z6" s="122"/>
      <c r="AA6" s="171" t="s">
        <v>6</v>
      </c>
      <c r="AB6" s="172"/>
      <c r="AC6" s="173"/>
      <c r="AD6" s="173"/>
      <c r="AE6" s="173"/>
      <c r="AF6" s="173"/>
      <c r="AG6" s="174"/>
      <c r="AH6" s="164"/>
    </row>
    <row r="7" spans="1:36" s="112" customFormat="1" ht="31.5" customHeight="1">
      <c r="A7" s="179"/>
      <c r="B7" s="164"/>
      <c r="C7" s="164"/>
      <c r="D7" s="164"/>
      <c r="E7" s="164"/>
      <c r="F7" s="164"/>
      <c r="G7" s="187"/>
      <c r="H7" s="198" t="s">
        <v>9</v>
      </c>
      <c r="I7" s="174"/>
      <c r="J7" s="198" t="s">
        <v>10</v>
      </c>
      <c r="K7" s="174"/>
      <c r="L7" s="166" t="s">
        <v>80</v>
      </c>
      <c r="M7" s="166" t="s">
        <v>79</v>
      </c>
      <c r="N7" s="164"/>
      <c r="O7" s="187"/>
      <c r="P7" s="168" t="s">
        <v>9</v>
      </c>
      <c r="Q7" s="169"/>
      <c r="R7" s="169"/>
      <c r="S7" s="170" t="s">
        <v>10</v>
      </c>
      <c r="T7" s="170"/>
      <c r="U7" s="170"/>
      <c r="V7" s="166" t="s">
        <v>80</v>
      </c>
      <c r="W7" s="166" t="s">
        <v>79</v>
      </c>
      <c r="X7" s="164"/>
      <c r="Y7" s="187"/>
      <c r="Z7" s="170" t="s">
        <v>9</v>
      </c>
      <c r="AA7" s="170"/>
      <c r="AB7" s="170"/>
      <c r="AC7" s="170" t="s">
        <v>10</v>
      </c>
      <c r="AD7" s="170"/>
      <c r="AE7" s="170"/>
      <c r="AF7" s="166" t="s">
        <v>80</v>
      </c>
      <c r="AG7" s="166" t="s">
        <v>79</v>
      </c>
      <c r="AH7" s="164"/>
    </row>
    <row r="8" spans="1:36" s="112" customFormat="1" ht="33.75" customHeight="1">
      <c r="A8" s="180"/>
      <c r="B8" s="165"/>
      <c r="C8" s="165"/>
      <c r="D8" s="165"/>
      <c r="E8" s="165"/>
      <c r="F8" s="165"/>
      <c r="G8" s="167"/>
      <c r="H8" s="74" t="s">
        <v>11</v>
      </c>
      <c r="I8" s="74" t="s">
        <v>12</v>
      </c>
      <c r="J8" s="74" t="s">
        <v>11</v>
      </c>
      <c r="K8" s="74" t="s">
        <v>12</v>
      </c>
      <c r="L8" s="167"/>
      <c r="M8" s="167"/>
      <c r="N8" s="165"/>
      <c r="O8" s="167"/>
      <c r="P8" s="75" t="s">
        <v>5</v>
      </c>
      <c r="Q8" s="74" t="s">
        <v>11</v>
      </c>
      <c r="R8" s="74" t="s">
        <v>12</v>
      </c>
      <c r="S8" s="75" t="s">
        <v>5</v>
      </c>
      <c r="T8" s="74" t="s">
        <v>11</v>
      </c>
      <c r="U8" s="75" t="s">
        <v>12</v>
      </c>
      <c r="V8" s="167"/>
      <c r="W8" s="167"/>
      <c r="X8" s="165"/>
      <c r="Y8" s="167"/>
      <c r="Z8" s="75" t="s">
        <v>5</v>
      </c>
      <c r="AA8" s="74" t="s">
        <v>11</v>
      </c>
      <c r="AB8" s="74" t="s">
        <v>12</v>
      </c>
      <c r="AC8" s="75" t="s">
        <v>5</v>
      </c>
      <c r="AD8" s="74" t="s">
        <v>11</v>
      </c>
      <c r="AE8" s="75" t="s">
        <v>12</v>
      </c>
      <c r="AF8" s="167"/>
      <c r="AG8" s="167"/>
      <c r="AH8" s="165"/>
    </row>
    <row r="9" spans="1:36" s="121" customFormat="1" ht="27.75" customHeight="1">
      <c r="A9" s="116"/>
      <c r="B9" s="117"/>
      <c r="C9" s="118">
        <v>1</v>
      </c>
      <c r="D9" s="119">
        <v>2</v>
      </c>
      <c r="E9" s="118">
        <v>3</v>
      </c>
      <c r="F9" s="119">
        <v>12</v>
      </c>
      <c r="G9" s="118">
        <v>2</v>
      </c>
      <c r="H9" s="119">
        <v>3</v>
      </c>
      <c r="I9" s="118">
        <v>4</v>
      </c>
      <c r="J9" s="119">
        <v>5</v>
      </c>
      <c r="K9" s="118">
        <v>6</v>
      </c>
      <c r="L9" s="119">
        <v>7</v>
      </c>
      <c r="M9" s="118">
        <v>8</v>
      </c>
      <c r="N9" s="119">
        <v>17</v>
      </c>
      <c r="O9" s="120">
        <v>3</v>
      </c>
      <c r="P9" s="118">
        <v>9.5384615384615401</v>
      </c>
      <c r="Q9" s="119">
        <v>10.0989010989011</v>
      </c>
      <c r="R9" s="118">
        <v>10.6593406593407</v>
      </c>
      <c r="S9" s="119">
        <v>11.219780219780199</v>
      </c>
      <c r="T9" s="118">
        <v>11.780219780219801</v>
      </c>
      <c r="U9" s="119">
        <v>12.3406593406594</v>
      </c>
      <c r="V9" s="118">
        <v>12.9010989010989</v>
      </c>
      <c r="W9" s="119">
        <v>13.461538461538501</v>
      </c>
      <c r="X9" s="118">
        <v>14.0219780219781</v>
      </c>
      <c r="Y9" s="119">
        <v>14.5824175824176</v>
      </c>
      <c r="Z9" s="118">
        <v>15.142857142857199</v>
      </c>
      <c r="AA9" s="119">
        <v>15.7032967032968</v>
      </c>
      <c r="AB9" s="120">
        <v>16.263736263736298</v>
      </c>
      <c r="AC9" s="118">
        <v>16.824175824175899</v>
      </c>
      <c r="AD9" s="119">
        <v>17.384615384615401</v>
      </c>
      <c r="AE9" s="118">
        <v>17.945054945054999</v>
      </c>
      <c r="AF9" s="119">
        <v>18.5054945054946</v>
      </c>
      <c r="AG9" s="118">
        <v>19.065934065934101</v>
      </c>
      <c r="AH9" s="119">
        <v>19.626373626373699</v>
      </c>
    </row>
    <row r="10" spans="1:36" s="112" customFormat="1" ht="29.25" hidden="1" customHeight="1">
      <c r="A10" s="77"/>
      <c r="B10" s="78"/>
      <c r="C10" s="79"/>
      <c r="D10" s="80"/>
      <c r="E10" s="76"/>
      <c r="F10" s="77"/>
      <c r="G10" s="81">
        <v>-1</v>
      </c>
      <c r="H10" s="81">
        <v>0</v>
      </c>
      <c r="I10" s="81">
        <v>-1</v>
      </c>
      <c r="J10" s="81">
        <v>0</v>
      </c>
      <c r="K10" s="81">
        <v>0</v>
      </c>
      <c r="L10" s="81">
        <v>0</v>
      </c>
      <c r="M10" s="81">
        <v>0</v>
      </c>
      <c r="N10" s="81">
        <v>0</v>
      </c>
      <c r="O10" s="81">
        <v>0</v>
      </c>
      <c r="P10" s="93"/>
      <c r="Q10" s="81">
        <v>0</v>
      </c>
      <c r="R10" s="81">
        <v>0</v>
      </c>
      <c r="S10" s="93"/>
      <c r="T10" s="81">
        <v>0</v>
      </c>
      <c r="U10" s="81">
        <v>0</v>
      </c>
      <c r="V10" s="81">
        <v>0</v>
      </c>
      <c r="W10" s="81">
        <v>0</v>
      </c>
      <c r="X10" s="81">
        <v>0</v>
      </c>
      <c r="Y10" s="81">
        <v>0</v>
      </c>
      <c r="Z10" s="93"/>
      <c r="AA10" s="81">
        <v>0</v>
      </c>
      <c r="AB10" s="81">
        <v>0</v>
      </c>
      <c r="AC10" s="93"/>
      <c r="AD10" s="81">
        <v>0</v>
      </c>
      <c r="AE10" s="81">
        <v>0</v>
      </c>
      <c r="AF10" s="81">
        <v>0</v>
      </c>
      <c r="AG10" s="81">
        <v>0</v>
      </c>
      <c r="AH10" s="82"/>
    </row>
    <row r="11" spans="1:36" s="113" customFormat="1" ht="38.25" customHeight="1">
      <c r="A11" s="83" t="s">
        <v>74</v>
      </c>
      <c r="B11" s="195" t="s">
        <v>75</v>
      </c>
      <c r="C11" s="196"/>
      <c r="D11" s="197"/>
      <c r="E11" s="81"/>
      <c r="F11" s="84"/>
      <c r="G11" s="85">
        <v>4423493.5</v>
      </c>
      <c r="H11" s="85">
        <v>1819315</v>
      </c>
      <c r="I11" s="85">
        <v>1434954</v>
      </c>
      <c r="J11" s="85">
        <v>108269</v>
      </c>
      <c r="K11" s="85">
        <v>54508</v>
      </c>
      <c r="L11" s="85">
        <v>974550.5</v>
      </c>
      <c r="M11" s="85">
        <v>31897</v>
      </c>
      <c r="N11" s="86"/>
      <c r="O11" s="85">
        <f>P11+S11+V11+W11</f>
        <v>594834</v>
      </c>
      <c r="P11" s="85">
        <f>Q11+R11</f>
        <v>496506</v>
      </c>
      <c r="Q11" s="85">
        <v>345186</v>
      </c>
      <c r="R11" s="85">
        <v>151320</v>
      </c>
      <c r="S11" s="85">
        <f>T11</f>
        <v>24882</v>
      </c>
      <c r="T11" s="85">
        <v>24882</v>
      </c>
      <c r="U11" s="85">
        <v>0</v>
      </c>
      <c r="V11" s="85">
        <f>+V12+V20</f>
        <v>64920</v>
      </c>
      <c r="W11" s="85">
        <v>8526</v>
      </c>
      <c r="X11" s="86"/>
      <c r="Y11" s="85">
        <f>+Y12+Y19+Y20+Y23+Y30+Y35+Y36+Y40+Y41+Y44</f>
        <v>1291814.5</v>
      </c>
      <c r="Z11" s="85">
        <f>AA11+AB11</f>
        <v>843030</v>
      </c>
      <c r="AA11" s="85">
        <f t="shared" ref="AA11" si="0">+AA12+AA19+AA20+AA23+AA30+AA35+AA36+AA40+AA41+AA44</f>
        <v>455995</v>
      </c>
      <c r="AB11" s="85">
        <f>+AB12+AB19+AB20+AB23+AB30+AB35+AB36+AB40+AB41+AB44</f>
        <v>387035</v>
      </c>
      <c r="AC11" s="85">
        <f>AD11+AE11</f>
        <v>58857</v>
      </c>
      <c r="AD11" s="85">
        <f t="shared" ref="AD11:AG11" si="1">+AD12+AD19+AD20+AD23+AD30+AD35+AD36+AD40+AD41+AD44</f>
        <v>39505</v>
      </c>
      <c r="AE11" s="85">
        <f t="shared" si="1"/>
        <v>19352</v>
      </c>
      <c r="AF11" s="85">
        <f t="shared" si="1"/>
        <v>379617.5</v>
      </c>
      <c r="AG11" s="85">
        <f t="shared" si="1"/>
        <v>10310</v>
      </c>
      <c r="AH11" s="87"/>
      <c r="AI11" s="113">
        <f>Z11+AC11+AF11+AG11</f>
        <v>1291814.5</v>
      </c>
      <c r="AJ11" s="113">
        <f t="shared" ref="AJ11:AJ46" si="2">SUM(AA11:AE11)</f>
        <v>960744</v>
      </c>
    </row>
    <row r="12" spans="1:36" ht="57" customHeight="1">
      <c r="A12" s="88">
        <v>1</v>
      </c>
      <c r="B12" s="193" t="s">
        <v>13</v>
      </c>
      <c r="C12" s="194"/>
      <c r="D12" s="89" t="s">
        <v>14</v>
      </c>
      <c r="E12" s="89" t="s">
        <v>15</v>
      </c>
      <c r="F12" s="90">
        <v>0</v>
      </c>
      <c r="G12" s="91">
        <v>1025245</v>
      </c>
      <c r="H12" s="91">
        <v>152872.5</v>
      </c>
      <c r="I12" s="91">
        <v>141616</v>
      </c>
      <c r="J12" s="91">
        <v>21384</v>
      </c>
      <c r="K12" s="91">
        <v>0</v>
      </c>
      <c r="L12" s="91">
        <v>685150.5</v>
      </c>
      <c r="M12" s="91">
        <v>24222</v>
      </c>
      <c r="N12" s="92">
        <v>353</v>
      </c>
      <c r="O12" s="85">
        <f>P12+S12+V12+W12</f>
        <v>119706.5</v>
      </c>
      <c r="P12" s="91">
        <f>Q12+R12</f>
        <v>46209.5</v>
      </c>
      <c r="Q12" s="91">
        <v>32057.5</v>
      </c>
      <c r="R12" s="91">
        <v>14152</v>
      </c>
      <c r="S12" s="91">
        <f t="shared" ref="S12:S44" si="3">T12</f>
        <v>6082</v>
      </c>
      <c r="T12" s="91">
        <v>6082</v>
      </c>
      <c r="U12" s="91">
        <v>0</v>
      </c>
      <c r="V12" s="91">
        <f>SUM(V13:V16)</f>
        <v>60540</v>
      </c>
      <c r="W12" s="91">
        <v>6875</v>
      </c>
      <c r="X12" s="92">
        <v>353</v>
      </c>
      <c r="Y12" s="93">
        <f>Z12+AC12+AF12+AG12</f>
        <v>372303.5</v>
      </c>
      <c r="Z12" s="91">
        <f>AA12+AB12</f>
        <v>89192</v>
      </c>
      <c r="AA12" s="91">
        <v>49867</v>
      </c>
      <c r="AB12" s="91">
        <f t="shared" ref="AB12:AG12" si="4">SUM(AB13:AB18)</f>
        <v>39325</v>
      </c>
      <c r="AC12" s="91">
        <f>AD12+AE12</f>
        <v>6874</v>
      </c>
      <c r="AD12" s="91">
        <f t="shared" si="4"/>
        <v>6874</v>
      </c>
      <c r="AE12" s="91">
        <f t="shared" si="4"/>
        <v>0</v>
      </c>
      <c r="AF12" s="93">
        <f t="shared" si="4"/>
        <v>268537.5</v>
      </c>
      <c r="AG12" s="91">
        <f t="shared" si="4"/>
        <v>7700</v>
      </c>
      <c r="AH12" s="91"/>
      <c r="AI12" s="114">
        <f>AD11+AE11</f>
        <v>58857</v>
      </c>
      <c r="AJ12" s="114">
        <f t="shared" si="2"/>
        <v>102940</v>
      </c>
    </row>
    <row r="13" spans="1:36" ht="35.25" hidden="1" customHeight="1" outlineLevel="1">
      <c r="A13" s="188"/>
      <c r="B13" s="95"/>
      <c r="C13" s="96"/>
      <c r="D13" s="97" t="s">
        <v>93</v>
      </c>
      <c r="E13" s="98" t="s">
        <v>17</v>
      </c>
      <c r="F13" s="90">
        <v>106</v>
      </c>
      <c r="G13" s="91">
        <v>11130</v>
      </c>
      <c r="H13" s="91">
        <v>4240</v>
      </c>
      <c r="I13" s="91">
        <v>0</v>
      </c>
      <c r="J13" s="91">
        <v>424</v>
      </c>
      <c r="K13" s="91">
        <v>0</v>
      </c>
      <c r="L13" s="91">
        <v>5300</v>
      </c>
      <c r="M13" s="91">
        <v>1166</v>
      </c>
      <c r="N13" s="92">
        <v>28</v>
      </c>
      <c r="O13" s="85">
        <f t="shared" ref="O13:O44" si="5">P13+S13+V13+W13</f>
        <v>2940</v>
      </c>
      <c r="P13" s="91">
        <f t="shared" ref="P13:P44" si="6">Q13+R13</f>
        <v>1120</v>
      </c>
      <c r="Q13" s="91">
        <v>1120</v>
      </c>
      <c r="R13" s="91">
        <v>0</v>
      </c>
      <c r="S13" s="91">
        <f t="shared" si="3"/>
        <v>112</v>
      </c>
      <c r="T13" s="91">
        <v>112</v>
      </c>
      <c r="U13" s="91">
        <v>0</v>
      </c>
      <c r="V13" s="91">
        <v>1400</v>
      </c>
      <c r="W13" s="91">
        <v>308</v>
      </c>
      <c r="X13" s="90">
        <v>21</v>
      </c>
      <c r="Y13" s="93">
        <f t="shared" ref="Y13:Y44" si="7">Z13+AC13+AF13+AG13</f>
        <v>2205</v>
      </c>
      <c r="Z13" s="91">
        <f t="shared" ref="Z13:Z44" si="8">AA13+AB13</f>
        <v>840</v>
      </c>
      <c r="AA13" s="99">
        <f>X13*40</f>
        <v>840</v>
      </c>
      <c r="AB13" s="99"/>
      <c r="AC13" s="91">
        <f t="shared" ref="AC13:AC44" si="9">AD13+AE13</f>
        <v>84</v>
      </c>
      <c r="AD13" s="99">
        <f>X13*4</f>
        <v>84</v>
      </c>
      <c r="AE13" s="99"/>
      <c r="AF13" s="99">
        <f>X13*50</f>
        <v>1050</v>
      </c>
      <c r="AG13" s="99">
        <f>X13*11</f>
        <v>231</v>
      </c>
      <c r="AH13" s="91"/>
      <c r="AJ13" s="114">
        <f t="shared" si="2"/>
        <v>1008</v>
      </c>
    </row>
    <row r="14" spans="1:36" ht="35.25" hidden="1" customHeight="1" outlineLevel="1">
      <c r="A14" s="189"/>
      <c r="B14" s="95"/>
      <c r="C14" s="96"/>
      <c r="D14" s="97" t="s">
        <v>94</v>
      </c>
      <c r="E14" s="98" t="s">
        <v>17</v>
      </c>
      <c r="F14" s="90">
        <v>2096</v>
      </c>
      <c r="G14" s="91">
        <v>211696</v>
      </c>
      <c r="H14" s="91">
        <v>83840</v>
      </c>
      <c r="I14" s="91">
        <v>0</v>
      </c>
      <c r="J14" s="91">
        <v>20960</v>
      </c>
      <c r="K14" s="91">
        <v>0</v>
      </c>
      <c r="L14" s="91">
        <v>83840</v>
      </c>
      <c r="M14" s="91">
        <v>23056</v>
      </c>
      <c r="N14" s="92">
        <v>597</v>
      </c>
      <c r="O14" s="85">
        <f t="shared" si="5"/>
        <v>67310</v>
      </c>
      <c r="P14" s="91">
        <f t="shared" si="6"/>
        <v>23880</v>
      </c>
      <c r="Q14" s="91">
        <v>23880</v>
      </c>
      <c r="R14" s="91">
        <v>0</v>
      </c>
      <c r="S14" s="91">
        <f t="shared" si="3"/>
        <v>5970</v>
      </c>
      <c r="T14" s="91">
        <v>5970</v>
      </c>
      <c r="U14" s="91">
        <v>0</v>
      </c>
      <c r="V14" s="91">
        <f>23880+7013</f>
        <v>30893</v>
      </c>
      <c r="W14" s="91">
        <v>6567</v>
      </c>
      <c r="X14" s="90">
        <v>679</v>
      </c>
      <c r="Y14" s="93">
        <f t="shared" si="7"/>
        <v>68546</v>
      </c>
      <c r="Z14" s="91">
        <f t="shared" si="8"/>
        <v>27127</v>
      </c>
      <c r="AA14" s="99">
        <f>+AA12-AA13-AA15-AA17</f>
        <v>27127</v>
      </c>
      <c r="AB14" s="99"/>
      <c r="AC14" s="91">
        <f t="shared" si="9"/>
        <v>6790</v>
      </c>
      <c r="AD14" s="99">
        <f>X14*10</f>
        <v>6790</v>
      </c>
      <c r="AE14" s="99"/>
      <c r="AF14" s="99">
        <f>X14*40</f>
        <v>27160</v>
      </c>
      <c r="AG14" s="99">
        <f>X14*11</f>
        <v>7469</v>
      </c>
      <c r="AH14" s="91"/>
      <c r="AJ14" s="114">
        <f t="shared" si="2"/>
        <v>40707</v>
      </c>
    </row>
    <row r="15" spans="1:36" ht="35.25" hidden="1" customHeight="1" outlineLevel="1">
      <c r="A15" s="189"/>
      <c r="B15" s="191"/>
      <c r="C15" s="96"/>
      <c r="D15" s="100" t="s">
        <v>95</v>
      </c>
      <c r="E15" s="98" t="s">
        <v>20</v>
      </c>
      <c r="F15" s="90">
        <v>213</v>
      </c>
      <c r="G15" s="91">
        <v>21300</v>
      </c>
      <c r="H15" s="91">
        <v>4792.5</v>
      </c>
      <c r="I15" s="91">
        <v>0</v>
      </c>
      <c r="J15" s="91">
        <v>0</v>
      </c>
      <c r="K15" s="91">
        <v>0</v>
      </c>
      <c r="L15" s="91">
        <v>16507.5</v>
      </c>
      <c r="M15" s="91">
        <v>0</v>
      </c>
      <c r="N15" s="92">
        <v>47</v>
      </c>
      <c r="O15" s="85">
        <f t="shared" si="5"/>
        <v>3925.5</v>
      </c>
      <c r="P15" s="91">
        <f t="shared" si="6"/>
        <v>1057.5</v>
      </c>
      <c r="Q15" s="91">
        <v>1057.5</v>
      </c>
      <c r="R15" s="91">
        <v>0</v>
      </c>
      <c r="S15" s="91">
        <f t="shared" si="3"/>
        <v>0</v>
      </c>
      <c r="T15" s="91">
        <v>0</v>
      </c>
      <c r="U15" s="91">
        <v>0</v>
      </c>
      <c r="V15" s="91">
        <v>2868</v>
      </c>
      <c r="W15" s="91">
        <v>0</v>
      </c>
      <c r="X15" s="90">
        <v>40</v>
      </c>
      <c r="Y15" s="93">
        <f t="shared" si="7"/>
        <v>4000</v>
      </c>
      <c r="Z15" s="91">
        <f t="shared" si="8"/>
        <v>900</v>
      </c>
      <c r="AA15" s="99">
        <f>X15*22.5</f>
        <v>900</v>
      </c>
      <c r="AB15" s="99"/>
      <c r="AC15" s="91">
        <f t="shared" si="9"/>
        <v>0</v>
      </c>
      <c r="AD15" s="99"/>
      <c r="AE15" s="99"/>
      <c r="AF15" s="99">
        <f>X15*77.5</f>
        <v>3100</v>
      </c>
      <c r="AG15" s="99"/>
      <c r="AH15" s="91"/>
      <c r="AJ15" s="114">
        <f t="shared" si="2"/>
        <v>900</v>
      </c>
    </row>
    <row r="16" spans="1:36" ht="35.25" hidden="1" customHeight="1" outlineLevel="1">
      <c r="A16" s="189"/>
      <c r="B16" s="192"/>
      <c r="C16" s="96"/>
      <c r="D16" s="100" t="s">
        <v>96</v>
      </c>
      <c r="E16" s="98" t="s">
        <v>97</v>
      </c>
      <c r="F16" s="90">
        <v>11054</v>
      </c>
      <c r="G16" s="91">
        <v>690039</v>
      </c>
      <c r="H16" s="91">
        <v>0</v>
      </c>
      <c r="I16" s="91">
        <v>110536</v>
      </c>
      <c r="J16" s="91">
        <v>0</v>
      </c>
      <c r="K16" s="91">
        <v>0</v>
      </c>
      <c r="L16" s="91">
        <v>579503</v>
      </c>
      <c r="M16" s="91">
        <v>0</v>
      </c>
      <c r="N16" s="92">
        <v>1097</v>
      </c>
      <c r="O16" s="85">
        <f t="shared" si="5"/>
        <v>36345</v>
      </c>
      <c r="P16" s="91">
        <f t="shared" si="6"/>
        <v>10966</v>
      </c>
      <c r="Q16" s="91">
        <v>0</v>
      </c>
      <c r="R16" s="91">
        <v>10966</v>
      </c>
      <c r="S16" s="91">
        <f t="shared" si="3"/>
        <v>0</v>
      </c>
      <c r="T16" s="91">
        <v>0</v>
      </c>
      <c r="U16" s="91">
        <v>0</v>
      </c>
      <c r="V16" s="91">
        <v>25379</v>
      </c>
      <c r="W16" s="91">
        <v>0</v>
      </c>
      <c r="X16" s="90">
        <v>3061</v>
      </c>
      <c r="Y16" s="93">
        <f t="shared" si="7"/>
        <v>267837.5</v>
      </c>
      <c r="Z16" s="91">
        <f t="shared" si="8"/>
        <v>30610</v>
      </c>
      <c r="AA16" s="99"/>
      <c r="AB16" s="99">
        <f>X16*10</f>
        <v>30610</v>
      </c>
      <c r="AC16" s="91">
        <f t="shared" si="9"/>
        <v>0</v>
      </c>
      <c r="AD16" s="99"/>
      <c r="AE16" s="99"/>
      <c r="AF16" s="99">
        <f>X16*77.5</f>
        <v>237227.5</v>
      </c>
      <c r="AG16" s="99"/>
      <c r="AH16" s="91"/>
      <c r="AJ16" s="114">
        <f t="shared" si="2"/>
        <v>30610</v>
      </c>
    </row>
    <row r="17" spans="1:36" ht="35.25" hidden="1" customHeight="1" outlineLevel="1">
      <c r="A17" s="189"/>
      <c r="B17" s="191"/>
      <c r="C17" s="96"/>
      <c r="D17" s="97" t="s">
        <v>98</v>
      </c>
      <c r="E17" s="98" t="s">
        <v>99</v>
      </c>
      <c r="F17" s="90">
        <v>20</v>
      </c>
      <c r="G17" s="91">
        <v>60000</v>
      </c>
      <c r="H17" s="91">
        <v>60000</v>
      </c>
      <c r="I17" s="91">
        <v>0</v>
      </c>
      <c r="J17" s="91">
        <v>0</v>
      </c>
      <c r="K17" s="91">
        <v>0</v>
      </c>
      <c r="L17" s="91">
        <v>0</v>
      </c>
      <c r="M17" s="91">
        <v>0</v>
      </c>
      <c r="N17" s="92">
        <v>2</v>
      </c>
      <c r="O17" s="85">
        <f t="shared" si="5"/>
        <v>6000</v>
      </c>
      <c r="P17" s="91">
        <f t="shared" si="6"/>
        <v>6000</v>
      </c>
      <c r="Q17" s="91">
        <v>6000</v>
      </c>
      <c r="R17" s="91">
        <v>0</v>
      </c>
      <c r="S17" s="91">
        <f t="shared" si="3"/>
        <v>0</v>
      </c>
      <c r="T17" s="91">
        <v>0</v>
      </c>
      <c r="U17" s="91">
        <v>0</v>
      </c>
      <c r="V17" s="91">
        <v>0</v>
      </c>
      <c r="W17" s="91">
        <v>0</v>
      </c>
      <c r="X17" s="90">
        <v>7</v>
      </c>
      <c r="Y17" s="93">
        <f t="shared" si="7"/>
        <v>21000</v>
      </c>
      <c r="Z17" s="91">
        <f t="shared" si="8"/>
        <v>21000</v>
      </c>
      <c r="AA17" s="99">
        <f>X17*3000</f>
        <v>21000</v>
      </c>
      <c r="AB17" s="99"/>
      <c r="AC17" s="91">
        <f t="shared" si="9"/>
        <v>0</v>
      </c>
      <c r="AD17" s="99"/>
      <c r="AE17" s="99"/>
      <c r="AF17" s="99"/>
      <c r="AG17" s="99"/>
      <c r="AH17" s="91"/>
      <c r="AJ17" s="114">
        <f t="shared" si="2"/>
        <v>21000</v>
      </c>
    </row>
    <row r="18" spans="1:36" ht="35.25" hidden="1" customHeight="1" outlineLevel="1">
      <c r="A18" s="190"/>
      <c r="B18" s="192"/>
      <c r="C18" s="96"/>
      <c r="D18" s="97" t="s">
        <v>100</v>
      </c>
      <c r="E18" s="98" t="s">
        <v>26</v>
      </c>
      <c r="F18" s="90">
        <v>10360</v>
      </c>
      <c r="G18" s="91">
        <v>31080</v>
      </c>
      <c r="H18" s="91">
        <v>0</v>
      </c>
      <c r="I18" s="91">
        <v>31080</v>
      </c>
      <c r="J18" s="91">
        <v>0</v>
      </c>
      <c r="K18" s="91">
        <v>0</v>
      </c>
      <c r="L18" s="91">
        <v>0</v>
      </c>
      <c r="M18" s="91">
        <v>0</v>
      </c>
      <c r="N18" s="92">
        <v>1062</v>
      </c>
      <c r="O18" s="85">
        <f t="shared" si="5"/>
        <v>3186</v>
      </c>
      <c r="P18" s="91">
        <f t="shared" si="6"/>
        <v>3186</v>
      </c>
      <c r="Q18" s="91">
        <v>0</v>
      </c>
      <c r="R18" s="91">
        <v>3186</v>
      </c>
      <c r="S18" s="91">
        <f t="shared" si="3"/>
        <v>0</v>
      </c>
      <c r="T18" s="91">
        <v>0</v>
      </c>
      <c r="U18" s="91">
        <v>0</v>
      </c>
      <c r="V18" s="91">
        <v>0</v>
      </c>
      <c r="W18" s="91">
        <v>0</v>
      </c>
      <c r="X18" s="90">
        <v>2905</v>
      </c>
      <c r="Y18" s="93">
        <f t="shared" si="7"/>
        <v>8715</v>
      </c>
      <c r="Z18" s="91">
        <f t="shared" si="8"/>
        <v>8715</v>
      </c>
      <c r="AA18" s="99"/>
      <c r="AB18" s="99">
        <f>X18*3</f>
        <v>8715</v>
      </c>
      <c r="AC18" s="91">
        <f t="shared" si="9"/>
        <v>0</v>
      </c>
      <c r="AD18" s="99"/>
      <c r="AE18" s="99"/>
      <c r="AF18" s="99"/>
      <c r="AG18" s="99"/>
      <c r="AH18" s="91"/>
      <c r="AJ18" s="114">
        <f t="shared" si="2"/>
        <v>8715</v>
      </c>
    </row>
    <row r="19" spans="1:36" ht="40.5" customHeight="1" collapsed="1">
      <c r="A19" s="88">
        <v>2</v>
      </c>
      <c r="B19" s="193" t="s">
        <v>27</v>
      </c>
      <c r="C19" s="194"/>
      <c r="D19" s="89" t="s">
        <v>28</v>
      </c>
      <c r="E19" s="89" t="s">
        <v>29</v>
      </c>
      <c r="F19" s="90">
        <v>261</v>
      </c>
      <c r="G19" s="91">
        <v>18772</v>
      </c>
      <c r="H19" s="91">
        <v>18049</v>
      </c>
      <c r="I19" s="91">
        <v>723</v>
      </c>
      <c r="J19" s="91">
        <v>0</v>
      </c>
      <c r="K19" s="91">
        <v>0</v>
      </c>
      <c r="L19" s="91">
        <v>0</v>
      </c>
      <c r="M19" s="91">
        <v>0</v>
      </c>
      <c r="N19" s="92">
        <v>37</v>
      </c>
      <c r="O19" s="85">
        <f t="shared" si="5"/>
        <v>3249</v>
      </c>
      <c r="P19" s="91">
        <f t="shared" si="6"/>
        <v>3249</v>
      </c>
      <c r="Q19" s="91">
        <v>3249</v>
      </c>
      <c r="R19" s="91">
        <v>0</v>
      </c>
      <c r="S19" s="91">
        <f t="shared" si="3"/>
        <v>0</v>
      </c>
      <c r="T19" s="91">
        <v>0</v>
      </c>
      <c r="U19" s="91">
        <v>0</v>
      </c>
      <c r="V19" s="91">
        <v>0</v>
      </c>
      <c r="W19" s="91">
        <v>0</v>
      </c>
      <c r="X19" s="90">
        <v>62</v>
      </c>
      <c r="Y19" s="93">
        <f t="shared" si="7"/>
        <v>4355</v>
      </c>
      <c r="Z19" s="91">
        <f t="shared" si="8"/>
        <v>4355</v>
      </c>
      <c r="AA19" s="91">
        <v>4355</v>
      </c>
      <c r="AB19" s="91">
        <v>0</v>
      </c>
      <c r="AC19" s="91">
        <f t="shared" si="9"/>
        <v>0</v>
      </c>
      <c r="AD19" s="91">
        <v>0</v>
      </c>
      <c r="AE19" s="91">
        <v>0</v>
      </c>
      <c r="AF19" s="91">
        <v>0</v>
      </c>
      <c r="AG19" s="91">
        <v>0</v>
      </c>
      <c r="AH19" s="91">
        <v>0</v>
      </c>
      <c r="AJ19" s="114">
        <f t="shared" si="2"/>
        <v>4355</v>
      </c>
    </row>
    <row r="20" spans="1:36" ht="86.25" customHeight="1">
      <c r="A20" s="88">
        <v>3</v>
      </c>
      <c r="B20" s="193" t="s">
        <v>30</v>
      </c>
      <c r="C20" s="194"/>
      <c r="D20" s="89" t="s">
        <v>31</v>
      </c>
      <c r="E20" s="89"/>
      <c r="F20" s="90">
        <v>8</v>
      </c>
      <c r="G20" s="91">
        <v>771002</v>
      </c>
      <c r="H20" s="91">
        <v>28733</v>
      </c>
      <c r="I20" s="91">
        <v>426444</v>
      </c>
      <c r="J20" s="91">
        <v>9720</v>
      </c>
      <c r="K20" s="91">
        <v>9030</v>
      </c>
      <c r="L20" s="91">
        <v>289400</v>
      </c>
      <c r="M20" s="91">
        <v>7675</v>
      </c>
      <c r="N20" s="92">
        <v>0</v>
      </c>
      <c r="O20" s="85">
        <f t="shared" si="5"/>
        <v>62994</v>
      </c>
      <c r="P20" s="91">
        <f t="shared" si="6"/>
        <v>56963</v>
      </c>
      <c r="Q20" s="91">
        <v>6181</v>
      </c>
      <c r="R20" s="91">
        <v>50782</v>
      </c>
      <c r="S20" s="91">
        <f t="shared" si="3"/>
        <v>0</v>
      </c>
      <c r="T20" s="91">
        <v>0</v>
      </c>
      <c r="U20" s="91">
        <v>0</v>
      </c>
      <c r="V20" s="91">
        <v>4380</v>
      </c>
      <c r="W20" s="91">
        <v>1651</v>
      </c>
      <c r="X20" s="92">
        <v>0</v>
      </c>
      <c r="Y20" s="93">
        <f t="shared" si="7"/>
        <v>233830</v>
      </c>
      <c r="Z20" s="91">
        <f t="shared" si="8"/>
        <v>115280</v>
      </c>
      <c r="AA20" s="91">
        <f>+AA21+AA22</f>
        <v>8286</v>
      </c>
      <c r="AB20" s="91">
        <f t="shared" ref="AB20:AG20" si="10">+AB21+AB22</f>
        <v>106994</v>
      </c>
      <c r="AC20" s="91">
        <f t="shared" si="9"/>
        <v>4860</v>
      </c>
      <c r="AD20" s="91">
        <f t="shared" si="10"/>
        <v>4860</v>
      </c>
      <c r="AE20" s="91"/>
      <c r="AF20" s="91">
        <f t="shared" si="10"/>
        <v>111080</v>
      </c>
      <c r="AG20" s="91">
        <f t="shared" si="10"/>
        <v>2610</v>
      </c>
      <c r="AH20" s="91"/>
      <c r="AJ20" s="114">
        <f t="shared" si="2"/>
        <v>125000</v>
      </c>
    </row>
    <row r="21" spans="1:36" ht="60" hidden="1" customHeight="1">
      <c r="A21" s="101"/>
      <c r="B21" s="101"/>
      <c r="C21" s="96">
        <v>1</v>
      </c>
      <c r="D21" s="100" t="s">
        <v>101</v>
      </c>
      <c r="E21" s="100" t="s">
        <v>33</v>
      </c>
      <c r="F21" s="90">
        <v>0</v>
      </c>
      <c r="G21" s="91">
        <v>209302</v>
      </c>
      <c r="H21" s="91">
        <v>0</v>
      </c>
      <c r="I21" s="91">
        <v>209302</v>
      </c>
      <c r="J21" s="91">
        <v>0</v>
      </c>
      <c r="K21" s="91">
        <v>0</v>
      </c>
      <c r="L21" s="91">
        <v>0</v>
      </c>
      <c r="M21" s="91">
        <v>0</v>
      </c>
      <c r="N21" s="92">
        <v>0</v>
      </c>
      <c r="O21" s="85">
        <f t="shared" si="5"/>
        <v>29043</v>
      </c>
      <c r="P21" s="91">
        <f t="shared" si="6"/>
        <v>29043</v>
      </c>
      <c r="Q21" s="91">
        <v>0</v>
      </c>
      <c r="R21" s="91">
        <v>29043</v>
      </c>
      <c r="S21" s="91">
        <f t="shared" si="3"/>
        <v>0</v>
      </c>
      <c r="T21" s="91">
        <v>0</v>
      </c>
      <c r="U21" s="91">
        <v>0</v>
      </c>
      <c r="V21" s="91">
        <v>0</v>
      </c>
      <c r="W21" s="91">
        <v>0</v>
      </c>
      <c r="X21" s="92">
        <v>0</v>
      </c>
      <c r="Y21" s="93">
        <f t="shared" si="7"/>
        <v>47482</v>
      </c>
      <c r="Z21" s="91">
        <f t="shared" si="8"/>
        <v>47482</v>
      </c>
      <c r="AA21" s="91">
        <v>0</v>
      </c>
      <c r="AB21" s="91">
        <v>47482</v>
      </c>
      <c r="AC21" s="91">
        <f t="shared" si="9"/>
        <v>0</v>
      </c>
      <c r="AD21" s="91">
        <v>0</v>
      </c>
      <c r="AE21" s="91">
        <v>0</v>
      </c>
      <c r="AF21" s="91">
        <v>0</v>
      </c>
      <c r="AG21" s="91">
        <v>0</v>
      </c>
      <c r="AH21" s="91">
        <v>0</v>
      </c>
      <c r="AJ21" s="114">
        <f t="shared" si="2"/>
        <v>47482</v>
      </c>
    </row>
    <row r="22" spans="1:36" ht="69.75" hidden="1" customHeight="1">
      <c r="A22" s="102"/>
      <c r="B22" s="101"/>
      <c r="C22" s="96">
        <v>2</v>
      </c>
      <c r="D22" s="100" t="s">
        <v>102</v>
      </c>
      <c r="E22" s="100"/>
      <c r="F22" s="90">
        <v>8</v>
      </c>
      <c r="G22" s="91">
        <v>561700</v>
      </c>
      <c r="H22" s="91">
        <v>28733</v>
      </c>
      <c r="I22" s="91">
        <v>217142</v>
      </c>
      <c r="J22" s="91">
        <v>9720</v>
      </c>
      <c r="K22" s="91">
        <v>9030</v>
      </c>
      <c r="L22" s="91">
        <v>289400</v>
      </c>
      <c r="M22" s="91">
        <v>7675</v>
      </c>
      <c r="N22" s="92"/>
      <c r="O22" s="85">
        <f t="shared" si="5"/>
        <v>54521</v>
      </c>
      <c r="P22" s="91">
        <f t="shared" si="6"/>
        <v>27920</v>
      </c>
      <c r="Q22" s="91">
        <v>6181</v>
      </c>
      <c r="R22" s="91">
        <v>21739</v>
      </c>
      <c r="S22" s="91">
        <f t="shared" si="3"/>
        <v>0</v>
      </c>
      <c r="T22" s="91">
        <v>0</v>
      </c>
      <c r="U22" s="91">
        <v>0</v>
      </c>
      <c r="V22" s="91">
        <v>24950</v>
      </c>
      <c r="W22" s="91">
        <v>1651</v>
      </c>
      <c r="X22" s="92"/>
      <c r="Y22" s="93">
        <f t="shared" si="7"/>
        <v>189048</v>
      </c>
      <c r="Z22" s="91">
        <f t="shared" si="8"/>
        <v>67798</v>
      </c>
      <c r="AA22" s="91">
        <v>8286</v>
      </c>
      <c r="AB22" s="91">
        <v>59512</v>
      </c>
      <c r="AC22" s="91">
        <f t="shared" si="9"/>
        <v>7560</v>
      </c>
      <c r="AD22" s="91">
        <v>4860</v>
      </c>
      <c r="AE22" s="91">
        <v>2700</v>
      </c>
      <c r="AF22" s="91">
        <v>111080</v>
      </c>
      <c r="AG22" s="91">
        <v>2610</v>
      </c>
      <c r="AH22" s="91">
        <v>0</v>
      </c>
      <c r="AJ22" s="114">
        <f t="shared" si="2"/>
        <v>82918</v>
      </c>
    </row>
    <row r="23" spans="1:36" ht="70.900000000000006" customHeight="1">
      <c r="A23" s="88">
        <v>4</v>
      </c>
      <c r="B23" s="193" t="s">
        <v>38</v>
      </c>
      <c r="C23" s="194"/>
      <c r="D23" s="89" t="s">
        <v>1</v>
      </c>
      <c r="E23" s="89"/>
      <c r="F23" s="90">
        <v>785</v>
      </c>
      <c r="G23" s="91">
        <v>1299062</v>
      </c>
      <c r="H23" s="91">
        <v>1187561</v>
      </c>
      <c r="I23" s="91">
        <v>83781</v>
      </c>
      <c r="J23" s="91">
        <v>27720</v>
      </c>
      <c r="K23" s="91">
        <v>0</v>
      </c>
      <c r="L23" s="91">
        <v>0</v>
      </c>
      <c r="M23" s="91">
        <v>0</v>
      </c>
      <c r="N23" s="92">
        <v>134</v>
      </c>
      <c r="O23" s="85">
        <f t="shared" si="5"/>
        <v>247959</v>
      </c>
      <c r="P23" s="91">
        <f t="shared" si="6"/>
        <v>234259</v>
      </c>
      <c r="Q23" s="91">
        <v>225886</v>
      </c>
      <c r="R23" s="91">
        <v>8373</v>
      </c>
      <c r="S23" s="91">
        <f t="shared" si="3"/>
        <v>13700</v>
      </c>
      <c r="T23" s="91">
        <v>13700</v>
      </c>
      <c r="U23" s="91">
        <v>0</v>
      </c>
      <c r="V23" s="91">
        <v>0</v>
      </c>
      <c r="W23" s="91">
        <v>0</v>
      </c>
      <c r="X23" s="92">
        <v>134</v>
      </c>
      <c r="Y23" s="93">
        <f t="shared" si="7"/>
        <v>342090</v>
      </c>
      <c r="Z23" s="91">
        <f t="shared" si="8"/>
        <v>309096</v>
      </c>
      <c r="AA23" s="91">
        <f>+AA24+AA29</f>
        <v>286553</v>
      </c>
      <c r="AB23" s="91">
        <f>+AB24+AB29</f>
        <v>22543</v>
      </c>
      <c r="AC23" s="91">
        <f t="shared" si="9"/>
        <v>32994</v>
      </c>
      <c r="AD23" s="91">
        <f>+AD24+AD29</f>
        <v>13642</v>
      </c>
      <c r="AE23" s="91">
        <v>19352</v>
      </c>
      <c r="AF23" s="91">
        <v>0</v>
      </c>
      <c r="AG23" s="91">
        <v>0</v>
      </c>
      <c r="AH23" s="91">
        <v>0</v>
      </c>
      <c r="AJ23" s="114">
        <f t="shared" si="2"/>
        <v>375084</v>
      </c>
    </row>
    <row r="24" spans="1:36" ht="45.75" hidden="1" customHeight="1">
      <c r="A24" s="94"/>
      <c r="B24" s="96"/>
      <c r="C24" s="96">
        <v>1</v>
      </c>
      <c r="D24" s="89" t="s">
        <v>103</v>
      </c>
      <c r="E24" s="89"/>
      <c r="F24" s="90">
        <v>785</v>
      </c>
      <c r="G24" s="91">
        <v>1052169</v>
      </c>
      <c r="H24" s="91">
        <v>940668</v>
      </c>
      <c r="I24" s="91">
        <v>83781</v>
      </c>
      <c r="J24" s="91">
        <v>27720</v>
      </c>
      <c r="K24" s="91">
        <v>0</v>
      </c>
      <c r="L24" s="91">
        <v>0</v>
      </c>
      <c r="M24" s="91">
        <v>0</v>
      </c>
      <c r="N24" s="92">
        <v>128</v>
      </c>
      <c r="O24" s="85">
        <f t="shared" si="5"/>
        <v>203518</v>
      </c>
      <c r="P24" s="91">
        <f t="shared" si="6"/>
        <v>189818</v>
      </c>
      <c r="Q24" s="91">
        <v>181445</v>
      </c>
      <c r="R24" s="91">
        <v>8373</v>
      </c>
      <c r="S24" s="91">
        <f t="shared" si="3"/>
        <v>13700</v>
      </c>
      <c r="T24" s="91">
        <v>13700</v>
      </c>
      <c r="U24" s="91">
        <v>0</v>
      </c>
      <c r="V24" s="91">
        <v>0</v>
      </c>
      <c r="W24" s="91">
        <v>0</v>
      </c>
      <c r="X24" s="92"/>
      <c r="Y24" s="93">
        <f t="shared" si="7"/>
        <v>263164</v>
      </c>
      <c r="Z24" s="91">
        <f t="shared" si="8"/>
        <v>249522</v>
      </c>
      <c r="AA24" s="91">
        <f>SUM(AA25:AA28)</f>
        <v>226979</v>
      </c>
      <c r="AB24" s="91">
        <f>SUM(AB25:AB28)</f>
        <v>22543</v>
      </c>
      <c r="AC24" s="91">
        <f t="shared" si="9"/>
        <v>13642</v>
      </c>
      <c r="AD24" s="91">
        <f>SUM(AD25:AD28)</f>
        <v>13642</v>
      </c>
      <c r="AE24" s="91">
        <v>0</v>
      </c>
      <c r="AF24" s="91">
        <v>0</v>
      </c>
      <c r="AG24" s="91">
        <v>0</v>
      </c>
      <c r="AH24" s="91">
        <v>0</v>
      </c>
      <c r="AJ24" s="114">
        <f t="shared" si="2"/>
        <v>276806</v>
      </c>
    </row>
    <row r="25" spans="1:36" s="115" customFormat="1" ht="45.75" hidden="1" customHeight="1" outlineLevel="1">
      <c r="A25" s="199"/>
      <c r="B25" s="202"/>
      <c r="C25" s="103" t="s">
        <v>34</v>
      </c>
      <c r="D25" s="104" t="s">
        <v>39</v>
      </c>
      <c r="E25" s="104"/>
      <c r="F25" s="90">
        <v>712</v>
      </c>
      <c r="G25" s="91">
        <v>709420</v>
      </c>
      <c r="H25" s="91">
        <v>709420</v>
      </c>
      <c r="I25" s="91">
        <v>0</v>
      </c>
      <c r="J25" s="91">
        <v>0</v>
      </c>
      <c r="K25" s="91">
        <v>0</v>
      </c>
      <c r="L25" s="91">
        <v>0</v>
      </c>
      <c r="M25" s="91">
        <v>0</v>
      </c>
      <c r="N25" s="92">
        <v>101</v>
      </c>
      <c r="O25" s="85">
        <f t="shared" si="5"/>
        <v>132808</v>
      </c>
      <c r="P25" s="91">
        <f t="shared" si="6"/>
        <v>132808</v>
      </c>
      <c r="Q25" s="91">
        <v>132808</v>
      </c>
      <c r="R25" s="91">
        <v>0</v>
      </c>
      <c r="S25" s="91">
        <f t="shared" si="3"/>
        <v>0</v>
      </c>
      <c r="T25" s="91">
        <v>0</v>
      </c>
      <c r="U25" s="91">
        <v>0</v>
      </c>
      <c r="V25" s="91">
        <v>0</v>
      </c>
      <c r="W25" s="91">
        <v>0</v>
      </c>
      <c r="X25" s="92"/>
      <c r="Y25" s="93">
        <f t="shared" si="7"/>
        <v>153484</v>
      </c>
      <c r="Z25" s="91">
        <f t="shared" si="8"/>
        <v>153484</v>
      </c>
      <c r="AA25" s="91">
        <v>153484</v>
      </c>
      <c r="AB25" s="91">
        <v>0</v>
      </c>
      <c r="AC25" s="91">
        <f t="shared" si="9"/>
        <v>0</v>
      </c>
      <c r="AD25" s="91">
        <v>0</v>
      </c>
      <c r="AE25" s="91">
        <v>0</v>
      </c>
      <c r="AF25" s="91">
        <v>0</v>
      </c>
      <c r="AG25" s="91">
        <v>0</v>
      </c>
      <c r="AH25" s="91">
        <v>0</v>
      </c>
      <c r="AJ25" s="114">
        <f t="shared" si="2"/>
        <v>153484</v>
      </c>
    </row>
    <row r="26" spans="1:36" s="115" customFormat="1" ht="45.75" hidden="1" customHeight="1" outlineLevel="1">
      <c r="A26" s="200"/>
      <c r="B26" s="203"/>
      <c r="C26" s="103" t="s">
        <v>35</v>
      </c>
      <c r="D26" s="104" t="s">
        <v>40</v>
      </c>
      <c r="E26" s="104" t="s">
        <v>41</v>
      </c>
      <c r="F26" s="90">
        <v>26</v>
      </c>
      <c r="G26" s="91">
        <v>83781</v>
      </c>
      <c r="H26" s="91">
        <v>0</v>
      </c>
      <c r="I26" s="91">
        <v>83781</v>
      </c>
      <c r="J26" s="91">
        <v>0</v>
      </c>
      <c r="K26" s="91">
        <v>0</v>
      </c>
      <c r="L26" s="91">
        <v>0</v>
      </c>
      <c r="M26" s="91">
        <v>0</v>
      </c>
      <c r="N26" s="92">
        <v>26</v>
      </c>
      <c r="O26" s="85">
        <f t="shared" si="5"/>
        <v>8373.0000000000018</v>
      </c>
      <c r="P26" s="91">
        <f t="shared" si="6"/>
        <v>8373.0000000000018</v>
      </c>
      <c r="Q26" s="91">
        <v>0</v>
      </c>
      <c r="R26" s="91">
        <v>8373.0000000000018</v>
      </c>
      <c r="S26" s="91">
        <f t="shared" si="3"/>
        <v>0</v>
      </c>
      <c r="T26" s="91">
        <v>0</v>
      </c>
      <c r="U26" s="91">
        <v>0</v>
      </c>
      <c r="V26" s="91">
        <v>0</v>
      </c>
      <c r="W26" s="91">
        <v>0</v>
      </c>
      <c r="X26" s="92"/>
      <c r="Y26" s="93">
        <f t="shared" si="7"/>
        <v>22543</v>
      </c>
      <c r="Z26" s="91">
        <f t="shared" si="8"/>
        <v>22543</v>
      </c>
      <c r="AA26" s="91">
        <v>0</v>
      </c>
      <c r="AB26" s="91">
        <v>22543</v>
      </c>
      <c r="AC26" s="91">
        <f t="shared" si="9"/>
        <v>0</v>
      </c>
      <c r="AD26" s="91">
        <v>0</v>
      </c>
      <c r="AE26" s="91">
        <v>0</v>
      </c>
      <c r="AF26" s="91">
        <v>0</v>
      </c>
      <c r="AG26" s="91">
        <v>0</v>
      </c>
      <c r="AH26" s="91">
        <v>0</v>
      </c>
      <c r="AJ26" s="114">
        <f t="shared" si="2"/>
        <v>22543</v>
      </c>
    </row>
    <row r="27" spans="1:36" s="115" customFormat="1" ht="45.75" hidden="1" customHeight="1" outlineLevel="1">
      <c r="A27" s="200"/>
      <c r="B27" s="203"/>
      <c r="C27" s="103" t="s">
        <v>36</v>
      </c>
      <c r="D27" s="104" t="s">
        <v>42</v>
      </c>
      <c r="E27" s="104"/>
      <c r="F27" s="90">
        <v>25</v>
      </c>
      <c r="G27" s="91">
        <v>200968</v>
      </c>
      <c r="H27" s="91">
        <v>173248</v>
      </c>
      <c r="I27" s="91">
        <v>0</v>
      </c>
      <c r="J27" s="91">
        <v>27720</v>
      </c>
      <c r="K27" s="91">
        <v>0</v>
      </c>
      <c r="L27" s="91">
        <v>0</v>
      </c>
      <c r="M27" s="91">
        <v>0</v>
      </c>
      <c r="N27" s="92">
        <v>2</v>
      </c>
      <c r="O27" s="85">
        <f t="shared" si="5"/>
        <v>59137</v>
      </c>
      <c r="P27" s="91">
        <f t="shared" si="6"/>
        <v>45437</v>
      </c>
      <c r="Q27" s="91">
        <v>45437</v>
      </c>
      <c r="R27" s="91">
        <v>0</v>
      </c>
      <c r="S27" s="91">
        <f t="shared" si="3"/>
        <v>13700</v>
      </c>
      <c r="T27" s="91">
        <v>13700</v>
      </c>
      <c r="U27" s="91">
        <v>0</v>
      </c>
      <c r="V27" s="91">
        <v>0</v>
      </c>
      <c r="W27" s="91">
        <v>0</v>
      </c>
      <c r="X27" s="92"/>
      <c r="Y27" s="93">
        <f t="shared" si="7"/>
        <v>60737</v>
      </c>
      <c r="Z27" s="91">
        <f t="shared" si="8"/>
        <v>47095</v>
      </c>
      <c r="AA27" s="91">
        <v>47095</v>
      </c>
      <c r="AB27" s="91">
        <v>0</v>
      </c>
      <c r="AC27" s="91">
        <f t="shared" si="9"/>
        <v>13642</v>
      </c>
      <c r="AD27" s="91">
        <v>13642</v>
      </c>
      <c r="AE27" s="91">
        <v>0</v>
      </c>
      <c r="AF27" s="91">
        <v>0</v>
      </c>
      <c r="AG27" s="91">
        <v>0</v>
      </c>
      <c r="AH27" s="91">
        <v>0</v>
      </c>
      <c r="AJ27" s="114">
        <f t="shared" si="2"/>
        <v>74379</v>
      </c>
    </row>
    <row r="28" spans="1:36" s="115" customFormat="1" ht="45.75" hidden="1" customHeight="1" outlineLevel="1">
      <c r="A28" s="201"/>
      <c r="B28" s="204"/>
      <c r="C28" s="103" t="s">
        <v>37</v>
      </c>
      <c r="D28" s="104" t="s">
        <v>43</v>
      </c>
      <c r="E28" s="104"/>
      <c r="F28" s="90">
        <v>22</v>
      </c>
      <c r="G28" s="91">
        <v>58000</v>
      </c>
      <c r="H28" s="91">
        <v>58000</v>
      </c>
      <c r="I28" s="91">
        <v>0</v>
      </c>
      <c r="J28" s="91">
        <v>0</v>
      </c>
      <c r="K28" s="91">
        <v>0</v>
      </c>
      <c r="L28" s="91">
        <v>0</v>
      </c>
      <c r="M28" s="91">
        <v>0</v>
      </c>
      <c r="N28" s="92">
        <v>1</v>
      </c>
      <c r="O28" s="85">
        <f t="shared" si="5"/>
        <v>3200</v>
      </c>
      <c r="P28" s="91">
        <f t="shared" si="6"/>
        <v>3200</v>
      </c>
      <c r="Q28" s="91">
        <v>3200</v>
      </c>
      <c r="R28" s="91">
        <v>0</v>
      </c>
      <c r="S28" s="91">
        <f t="shared" si="3"/>
        <v>0</v>
      </c>
      <c r="T28" s="91">
        <v>0</v>
      </c>
      <c r="U28" s="91">
        <v>0</v>
      </c>
      <c r="V28" s="91">
        <v>0</v>
      </c>
      <c r="W28" s="91">
        <v>0</v>
      </c>
      <c r="X28" s="92"/>
      <c r="Y28" s="93">
        <f t="shared" si="7"/>
        <v>26400</v>
      </c>
      <c r="Z28" s="91">
        <f t="shared" si="8"/>
        <v>26400</v>
      </c>
      <c r="AA28" s="91">
        <v>26400</v>
      </c>
      <c r="AB28" s="91">
        <v>0</v>
      </c>
      <c r="AC28" s="91">
        <f t="shared" si="9"/>
        <v>0</v>
      </c>
      <c r="AD28" s="91">
        <v>0</v>
      </c>
      <c r="AE28" s="91">
        <v>0</v>
      </c>
      <c r="AF28" s="91">
        <v>0</v>
      </c>
      <c r="AG28" s="91">
        <v>0</v>
      </c>
      <c r="AH28" s="91">
        <v>0</v>
      </c>
      <c r="AJ28" s="114">
        <f t="shared" si="2"/>
        <v>26400</v>
      </c>
    </row>
    <row r="29" spans="1:36" ht="45.75" hidden="1" customHeight="1" collapsed="1">
      <c r="A29" s="94"/>
      <c r="B29" s="96"/>
      <c r="C29" s="96">
        <v>2</v>
      </c>
      <c r="D29" s="89" t="s">
        <v>104</v>
      </c>
      <c r="E29" s="89"/>
      <c r="F29" s="90">
        <v>10</v>
      </c>
      <c r="G29" s="91">
        <v>246893</v>
      </c>
      <c r="H29" s="91">
        <v>246893</v>
      </c>
      <c r="I29" s="91">
        <v>0</v>
      </c>
      <c r="J29" s="91">
        <v>0</v>
      </c>
      <c r="K29" s="91">
        <v>0</v>
      </c>
      <c r="L29" s="91">
        <v>0</v>
      </c>
      <c r="M29" s="91">
        <v>0</v>
      </c>
      <c r="N29" s="92">
        <v>6</v>
      </c>
      <c r="O29" s="85">
        <f t="shared" si="5"/>
        <v>44441</v>
      </c>
      <c r="P29" s="91">
        <f t="shared" si="6"/>
        <v>44441</v>
      </c>
      <c r="Q29" s="91">
        <v>44441</v>
      </c>
      <c r="R29" s="91">
        <v>0</v>
      </c>
      <c r="S29" s="91">
        <f t="shared" si="3"/>
        <v>0</v>
      </c>
      <c r="T29" s="91">
        <v>0</v>
      </c>
      <c r="U29" s="91">
        <v>0</v>
      </c>
      <c r="V29" s="91">
        <v>0</v>
      </c>
      <c r="W29" s="91">
        <v>0</v>
      </c>
      <c r="X29" s="92"/>
      <c r="Y29" s="93">
        <f t="shared" si="7"/>
        <v>59574</v>
      </c>
      <c r="Z29" s="91">
        <f t="shared" si="8"/>
        <v>59574</v>
      </c>
      <c r="AA29" s="91">
        <v>59574</v>
      </c>
      <c r="AB29" s="91">
        <v>0</v>
      </c>
      <c r="AC29" s="91">
        <f t="shared" si="9"/>
        <v>0</v>
      </c>
      <c r="AD29" s="91">
        <v>0</v>
      </c>
      <c r="AE29" s="91">
        <v>0</v>
      </c>
      <c r="AF29" s="91">
        <v>0</v>
      </c>
      <c r="AG29" s="91">
        <v>0</v>
      </c>
      <c r="AH29" s="91">
        <v>0</v>
      </c>
      <c r="AJ29" s="114">
        <f t="shared" si="2"/>
        <v>59574</v>
      </c>
    </row>
    <row r="30" spans="1:36" ht="67.5" customHeight="1" collapsed="1">
      <c r="A30" s="88">
        <v>5</v>
      </c>
      <c r="B30" s="193" t="s">
        <v>44</v>
      </c>
      <c r="C30" s="194"/>
      <c r="D30" s="89" t="s">
        <v>45</v>
      </c>
      <c r="E30" s="89"/>
      <c r="F30" s="90">
        <v>0</v>
      </c>
      <c r="G30" s="91">
        <v>717611</v>
      </c>
      <c r="H30" s="91">
        <v>281855</v>
      </c>
      <c r="I30" s="91">
        <v>403611</v>
      </c>
      <c r="J30" s="91">
        <v>32145</v>
      </c>
      <c r="K30" s="91">
        <v>0</v>
      </c>
      <c r="L30" s="91">
        <v>0</v>
      </c>
      <c r="M30" s="91">
        <v>0</v>
      </c>
      <c r="N30" s="91">
        <v>0</v>
      </c>
      <c r="O30" s="85">
        <f t="shared" si="5"/>
        <v>96169</v>
      </c>
      <c r="P30" s="91">
        <f t="shared" si="6"/>
        <v>91069</v>
      </c>
      <c r="Q30" s="91">
        <v>50734</v>
      </c>
      <c r="R30" s="91">
        <v>40335</v>
      </c>
      <c r="S30" s="91">
        <f t="shared" si="3"/>
        <v>5100</v>
      </c>
      <c r="T30" s="91">
        <v>5100</v>
      </c>
      <c r="U30" s="91">
        <v>0</v>
      </c>
      <c r="V30" s="91">
        <v>0</v>
      </c>
      <c r="W30" s="91">
        <v>0</v>
      </c>
      <c r="X30" s="91">
        <v>0</v>
      </c>
      <c r="Y30" s="93">
        <f t="shared" si="7"/>
        <v>193634</v>
      </c>
      <c r="Z30" s="91">
        <f t="shared" si="8"/>
        <v>179505</v>
      </c>
      <c r="AA30" s="91">
        <v>68010</v>
      </c>
      <c r="AB30" s="91">
        <v>111495</v>
      </c>
      <c r="AC30" s="91">
        <f t="shared" si="9"/>
        <v>14129</v>
      </c>
      <c r="AD30" s="91">
        <v>14129</v>
      </c>
      <c r="AE30" s="91">
        <v>0</v>
      </c>
      <c r="AF30" s="91">
        <v>0</v>
      </c>
      <c r="AG30" s="91">
        <v>0</v>
      </c>
      <c r="AH30" s="91">
        <v>0</v>
      </c>
      <c r="AJ30" s="114">
        <f t="shared" si="2"/>
        <v>207763</v>
      </c>
    </row>
    <row r="31" spans="1:36" ht="91.5" hidden="1" customHeight="1">
      <c r="A31" s="94"/>
      <c r="B31" s="96"/>
      <c r="C31" s="96">
        <v>1</v>
      </c>
      <c r="D31" s="89" t="s">
        <v>105</v>
      </c>
      <c r="E31" s="89" t="s">
        <v>46</v>
      </c>
      <c r="F31" s="90"/>
      <c r="G31" s="91">
        <v>364373</v>
      </c>
      <c r="H31" s="91">
        <v>281855</v>
      </c>
      <c r="I31" s="91">
        <v>50373</v>
      </c>
      <c r="J31" s="91">
        <v>32145</v>
      </c>
      <c r="K31" s="91">
        <v>0</v>
      </c>
      <c r="L31" s="91">
        <v>0</v>
      </c>
      <c r="M31" s="91">
        <v>0</v>
      </c>
      <c r="N31" s="91">
        <v>0</v>
      </c>
      <c r="O31" s="85">
        <f t="shared" si="5"/>
        <v>60868</v>
      </c>
      <c r="P31" s="91">
        <f t="shared" si="6"/>
        <v>55768</v>
      </c>
      <c r="Q31" s="91">
        <v>50734</v>
      </c>
      <c r="R31" s="91">
        <v>5034</v>
      </c>
      <c r="S31" s="91">
        <f t="shared" si="3"/>
        <v>5100</v>
      </c>
      <c r="T31" s="91">
        <v>5100</v>
      </c>
      <c r="U31" s="91">
        <v>0</v>
      </c>
      <c r="V31" s="91">
        <v>0</v>
      </c>
      <c r="W31" s="91">
        <v>0</v>
      </c>
      <c r="X31" s="91">
        <v>0</v>
      </c>
      <c r="Y31" s="93">
        <f t="shared" si="7"/>
        <v>0</v>
      </c>
      <c r="Z31" s="91">
        <f t="shared" si="8"/>
        <v>0</v>
      </c>
      <c r="AA31" s="91"/>
      <c r="AB31" s="91"/>
      <c r="AC31" s="91">
        <f t="shared" si="9"/>
        <v>0</v>
      </c>
      <c r="AD31" s="91"/>
      <c r="AE31" s="91">
        <v>0</v>
      </c>
      <c r="AF31" s="91">
        <v>0</v>
      </c>
      <c r="AG31" s="91">
        <v>0</v>
      </c>
      <c r="AH31" s="91">
        <v>0</v>
      </c>
      <c r="AJ31" s="114">
        <f t="shared" si="2"/>
        <v>0</v>
      </c>
    </row>
    <row r="32" spans="1:36" ht="60" hidden="1" customHeight="1">
      <c r="A32" s="94"/>
      <c r="B32" s="96"/>
      <c r="C32" s="96">
        <v>2</v>
      </c>
      <c r="D32" s="89" t="s">
        <v>106</v>
      </c>
      <c r="E32" s="89" t="s">
        <v>47</v>
      </c>
      <c r="F32" s="90"/>
      <c r="G32" s="91">
        <v>47196</v>
      </c>
      <c r="H32" s="91">
        <v>0</v>
      </c>
      <c r="I32" s="91">
        <v>47196</v>
      </c>
      <c r="J32" s="91">
        <v>0</v>
      </c>
      <c r="K32" s="91">
        <v>0</v>
      </c>
      <c r="L32" s="91">
        <v>0</v>
      </c>
      <c r="M32" s="91">
        <v>0</v>
      </c>
      <c r="N32" s="91">
        <v>0</v>
      </c>
      <c r="O32" s="85">
        <f t="shared" si="5"/>
        <v>4717</v>
      </c>
      <c r="P32" s="91">
        <f t="shared" si="6"/>
        <v>4717</v>
      </c>
      <c r="Q32" s="91">
        <v>0</v>
      </c>
      <c r="R32" s="91">
        <v>4717</v>
      </c>
      <c r="S32" s="91">
        <f t="shared" si="3"/>
        <v>0</v>
      </c>
      <c r="T32" s="91">
        <v>0</v>
      </c>
      <c r="U32" s="91">
        <v>0</v>
      </c>
      <c r="V32" s="91">
        <v>0</v>
      </c>
      <c r="W32" s="91">
        <v>0</v>
      </c>
      <c r="X32" s="91">
        <v>0</v>
      </c>
      <c r="Y32" s="93">
        <f t="shared" si="7"/>
        <v>0</v>
      </c>
      <c r="Z32" s="91">
        <f t="shared" si="8"/>
        <v>0</v>
      </c>
      <c r="AA32" s="91"/>
      <c r="AB32" s="91"/>
      <c r="AC32" s="91">
        <f t="shared" si="9"/>
        <v>0</v>
      </c>
      <c r="AD32" s="91"/>
      <c r="AE32" s="91">
        <v>0</v>
      </c>
      <c r="AF32" s="91">
        <v>0</v>
      </c>
      <c r="AG32" s="91">
        <v>0</v>
      </c>
      <c r="AH32" s="91">
        <v>0</v>
      </c>
      <c r="AJ32" s="114">
        <f t="shared" si="2"/>
        <v>0</v>
      </c>
    </row>
    <row r="33" spans="1:36" ht="60" hidden="1" customHeight="1">
      <c r="A33" s="94"/>
      <c r="B33" s="96"/>
      <c r="C33" s="96">
        <v>3</v>
      </c>
      <c r="D33" s="89" t="s">
        <v>107</v>
      </c>
      <c r="E33" s="89" t="s">
        <v>48</v>
      </c>
      <c r="F33" s="90"/>
      <c r="G33" s="91">
        <v>256376</v>
      </c>
      <c r="H33" s="91">
        <v>0</v>
      </c>
      <c r="I33" s="91">
        <v>256376</v>
      </c>
      <c r="J33" s="91">
        <v>0</v>
      </c>
      <c r="K33" s="91">
        <v>0</v>
      </c>
      <c r="L33" s="91">
        <v>0</v>
      </c>
      <c r="M33" s="91">
        <v>0</v>
      </c>
      <c r="N33" s="91">
        <v>0</v>
      </c>
      <c r="O33" s="85">
        <f t="shared" si="5"/>
        <v>25621</v>
      </c>
      <c r="P33" s="91">
        <f t="shared" si="6"/>
        <v>25621</v>
      </c>
      <c r="Q33" s="91">
        <v>0</v>
      </c>
      <c r="R33" s="91">
        <v>25621</v>
      </c>
      <c r="S33" s="91">
        <f t="shared" si="3"/>
        <v>0</v>
      </c>
      <c r="T33" s="91">
        <v>0</v>
      </c>
      <c r="U33" s="91">
        <v>0</v>
      </c>
      <c r="V33" s="91">
        <v>0</v>
      </c>
      <c r="W33" s="91">
        <v>0</v>
      </c>
      <c r="X33" s="91">
        <v>0</v>
      </c>
      <c r="Y33" s="93">
        <f t="shared" si="7"/>
        <v>0</v>
      </c>
      <c r="Z33" s="91">
        <f t="shared" si="8"/>
        <v>0</v>
      </c>
      <c r="AA33" s="91"/>
      <c r="AB33" s="91"/>
      <c r="AC33" s="91">
        <f t="shared" si="9"/>
        <v>0</v>
      </c>
      <c r="AD33" s="91"/>
      <c r="AE33" s="91">
        <v>0</v>
      </c>
      <c r="AF33" s="91">
        <v>0</v>
      </c>
      <c r="AG33" s="91">
        <v>0</v>
      </c>
      <c r="AH33" s="91">
        <v>0</v>
      </c>
      <c r="AJ33" s="114">
        <f t="shared" si="2"/>
        <v>0</v>
      </c>
    </row>
    <row r="34" spans="1:36" ht="60" hidden="1" customHeight="1">
      <c r="A34" s="94"/>
      <c r="B34" s="96"/>
      <c r="C34" s="96">
        <v>4</v>
      </c>
      <c r="D34" s="89" t="s">
        <v>108</v>
      </c>
      <c r="E34" s="89" t="s">
        <v>49</v>
      </c>
      <c r="F34" s="90"/>
      <c r="G34" s="91">
        <v>49666</v>
      </c>
      <c r="H34" s="91">
        <v>0</v>
      </c>
      <c r="I34" s="91">
        <v>49666</v>
      </c>
      <c r="J34" s="91">
        <v>0</v>
      </c>
      <c r="K34" s="91">
        <v>0</v>
      </c>
      <c r="L34" s="91">
        <v>0</v>
      </c>
      <c r="M34" s="91">
        <v>0</v>
      </c>
      <c r="N34" s="91">
        <v>0</v>
      </c>
      <c r="O34" s="85">
        <f t="shared" si="5"/>
        <v>4963</v>
      </c>
      <c r="P34" s="91">
        <f t="shared" si="6"/>
        <v>4963</v>
      </c>
      <c r="Q34" s="91">
        <v>0</v>
      </c>
      <c r="R34" s="91">
        <v>4963</v>
      </c>
      <c r="S34" s="91">
        <f t="shared" si="3"/>
        <v>0</v>
      </c>
      <c r="T34" s="91">
        <v>0</v>
      </c>
      <c r="U34" s="91">
        <v>0</v>
      </c>
      <c r="V34" s="91">
        <v>0</v>
      </c>
      <c r="W34" s="91">
        <v>0</v>
      </c>
      <c r="X34" s="91">
        <v>0</v>
      </c>
      <c r="Y34" s="93">
        <f t="shared" si="7"/>
        <v>0</v>
      </c>
      <c r="Z34" s="91">
        <f t="shared" si="8"/>
        <v>0</v>
      </c>
      <c r="AA34" s="91"/>
      <c r="AB34" s="91"/>
      <c r="AC34" s="91">
        <f t="shared" si="9"/>
        <v>0</v>
      </c>
      <c r="AD34" s="91"/>
      <c r="AE34" s="91">
        <v>0</v>
      </c>
      <c r="AF34" s="91">
        <v>0</v>
      </c>
      <c r="AG34" s="91">
        <v>0</v>
      </c>
      <c r="AH34" s="91">
        <v>0</v>
      </c>
      <c r="AJ34" s="114">
        <f t="shared" si="2"/>
        <v>0</v>
      </c>
    </row>
    <row r="35" spans="1:36" ht="72.75" customHeight="1" collapsed="1">
      <c r="A35" s="88">
        <v>6</v>
      </c>
      <c r="B35" s="193" t="s">
        <v>50</v>
      </c>
      <c r="C35" s="194"/>
      <c r="D35" s="89" t="s">
        <v>51</v>
      </c>
      <c r="E35" s="89"/>
      <c r="F35" s="90"/>
      <c r="G35" s="91">
        <v>129934</v>
      </c>
      <c r="H35" s="91">
        <v>56797</v>
      </c>
      <c r="I35" s="91">
        <v>51259</v>
      </c>
      <c r="J35" s="91">
        <v>17300</v>
      </c>
      <c r="K35" s="91">
        <v>4578</v>
      </c>
      <c r="L35" s="91">
        <v>0</v>
      </c>
      <c r="M35" s="91">
        <v>0</v>
      </c>
      <c r="N35" s="91">
        <v>0</v>
      </c>
      <c r="O35" s="85">
        <f t="shared" si="5"/>
        <v>15290</v>
      </c>
      <c r="P35" s="91">
        <f t="shared" si="6"/>
        <v>15290</v>
      </c>
      <c r="Q35" s="91">
        <v>10250</v>
      </c>
      <c r="R35" s="91">
        <v>5040</v>
      </c>
      <c r="S35" s="91">
        <f t="shared" si="3"/>
        <v>0</v>
      </c>
      <c r="T35" s="91">
        <v>0</v>
      </c>
      <c r="U35" s="91">
        <v>0</v>
      </c>
      <c r="V35" s="91">
        <v>0</v>
      </c>
      <c r="W35" s="91">
        <v>0</v>
      </c>
      <c r="X35" s="91">
        <v>0</v>
      </c>
      <c r="Y35" s="93">
        <f t="shared" si="7"/>
        <v>27205</v>
      </c>
      <c r="Z35" s="91">
        <f t="shared" si="8"/>
        <v>27205</v>
      </c>
      <c r="AA35" s="91">
        <v>13740</v>
      </c>
      <c r="AB35" s="91">
        <v>13465</v>
      </c>
      <c r="AC35" s="91">
        <f t="shared" si="9"/>
        <v>0</v>
      </c>
      <c r="AD35" s="91">
        <v>0</v>
      </c>
      <c r="AE35" s="91">
        <v>0</v>
      </c>
      <c r="AF35" s="91">
        <v>0</v>
      </c>
      <c r="AG35" s="91">
        <v>0</v>
      </c>
      <c r="AH35" s="91">
        <v>0</v>
      </c>
      <c r="AJ35" s="114">
        <f t="shared" si="2"/>
        <v>27205</v>
      </c>
    </row>
    <row r="36" spans="1:36" ht="83.25" customHeight="1" collapsed="1">
      <c r="A36" s="88">
        <v>7</v>
      </c>
      <c r="B36" s="193" t="s">
        <v>52</v>
      </c>
      <c r="C36" s="194"/>
      <c r="D36" s="89" t="s">
        <v>53</v>
      </c>
      <c r="E36" s="89"/>
      <c r="F36" s="90"/>
      <c r="G36" s="91">
        <v>33180</v>
      </c>
      <c r="H36" s="91">
        <v>0</v>
      </c>
      <c r="I36" s="91">
        <v>33180</v>
      </c>
      <c r="J36" s="91">
        <v>0</v>
      </c>
      <c r="K36" s="91">
        <v>0</v>
      </c>
      <c r="L36" s="91">
        <v>0</v>
      </c>
      <c r="M36" s="91">
        <v>0</v>
      </c>
      <c r="N36" s="91">
        <v>0</v>
      </c>
      <c r="O36" s="85">
        <f t="shared" si="5"/>
        <v>3229</v>
      </c>
      <c r="P36" s="91">
        <f t="shared" si="6"/>
        <v>3229</v>
      </c>
      <c r="Q36" s="91">
        <v>0</v>
      </c>
      <c r="R36" s="91">
        <v>3229</v>
      </c>
      <c r="S36" s="91">
        <f t="shared" si="3"/>
        <v>0</v>
      </c>
      <c r="T36" s="91">
        <v>0</v>
      </c>
      <c r="U36" s="91">
        <v>0</v>
      </c>
      <c r="V36" s="91">
        <v>0</v>
      </c>
      <c r="W36" s="91">
        <v>0</v>
      </c>
      <c r="X36" s="91">
        <v>0</v>
      </c>
      <c r="Y36" s="93">
        <f t="shared" si="7"/>
        <v>8926</v>
      </c>
      <c r="Z36" s="91">
        <f t="shared" si="8"/>
        <v>8926</v>
      </c>
      <c r="AA36" s="91">
        <v>0</v>
      </c>
      <c r="AB36" s="91">
        <v>8926</v>
      </c>
      <c r="AC36" s="91">
        <f t="shared" si="9"/>
        <v>0</v>
      </c>
      <c r="AD36" s="91">
        <v>0</v>
      </c>
      <c r="AE36" s="91">
        <v>0</v>
      </c>
      <c r="AF36" s="91">
        <v>0</v>
      </c>
      <c r="AG36" s="91">
        <v>0</v>
      </c>
      <c r="AH36" s="91">
        <v>0</v>
      </c>
      <c r="AJ36" s="114">
        <f t="shared" si="2"/>
        <v>8926</v>
      </c>
    </row>
    <row r="37" spans="1:36" ht="57" hidden="1" customHeight="1" outlineLevel="1">
      <c r="A37" s="94"/>
      <c r="B37" s="96"/>
      <c r="C37" s="96">
        <v>1</v>
      </c>
      <c r="D37" s="89" t="s">
        <v>54</v>
      </c>
      <c r="E37" s="89"/>
      <c r="F37" s="90"/>
      <c r="G37" s="91">
        <v>11465</v>
      </c>
      <c r="H37" s="91">
        <v>0</v>
      </c>
      <c r="I37" s="91">
        <v>11465</v>
      </c>
      <c r="J37" s="91">
        <v>0</v>
      </c>
      <c r="K37" s="91">
        <v>0</v>
      </c>
      <c r="L37" s="91">
        <v>0</v>
      </c>
      <c r="M37" s="91">
        <v>0</v>
      </c>
      <c r="N37" s="92">
        <v>0</v>
      </c>
      <c r="O37" s="85">
        <f t="shared" si="5"/>
        <v>1080</v>
      </c>
      <c r="P37" s="91">
        <f t="shared" si="6"/>
        <v>1080</v>
      </c>
      <c r="Q37" s="91">
        <v>0</v>
      </c>
      <c r="R37" s="91">
        <v>1080</v>
      </c>
      <c r="S37" s="91">
        <f t="shared" si="3"/>
        <v>0</v>
      </c>
      <c r="T37" s="91">
        <v>0</v>
      </c>
      <c r="U37" s="91">
        <v>0</v>
      </c>
      <c r="V37" s="91">
        <v>0</v>
      </c>
      <c r="W37" s="91">
        <v>0</v>
      </c>
      <c r="X37" s="92">
        <v>0</v>
      </c>
      <c r="Y37" s="93">
        <f t="shared" si="7"/>
        <v>0</v>
      </c>
      <c r="Z37" s="91">
        <f t="shared" si="8"/>
        <v>0</v>
      </c>
      <c r="AA37" s="91"/>
      <c r="AB37" s="91"/>
      <c r="AC37" s="91">
        <f t="shared" si="9"/>
        <v>0</v>
      </c>
      <c r="AD37" s="91"/>
      <c r="AE37" s="91">
        <v>0</v>
      </c>
      <c r="AF37" s="91">
        <v>0</v>
      </c>
      <c r="AG37" s="91">
        <v>0</v>
      </c>
      <c r="AH37" s="91">
        <v>0</v>
      </c>
      <c r="AJ37" s="114">
        <f t="shared" si="2"/>
        <v>0</v>
      </c>
    </row>
    <row r="38" spans="1:36" ht="57" hidden="1" customHeight="1" outlineLevel="1">
      <c r="A38" s="94"/>
      <c r="B38" s="96"/>
      <c r="C38" s="96">
        <v>2</v>
      </c>
      <c r="D38" s="89" t="s">
        <v>55</v>
      </c>
      <c r="E38" s="89"/>
      <c r="F38" s="90"/>
      <c r="G38" s="91">
        <v>5690</v>
      </c>
      <c r="H38" s="91">
        <v>0</v>
      </c>
      <c r="I38" s="91">
        <v>5690</v>
      </c>
      <c r="J38" s="91">
        <v>0</v>
      </c>
      <c r="K38" s="91">
        <v>0</v>
      </c>
      <c r="L38" s="91">
        <v>0</v>
      </c>
      <c r="M38" s="91">
        <v>0</v>
      </c>
      <c r="N38" s="92">
        <v>0</v>
      </c>
      <c r="O38" s="85">
        <f t="shared" si="5"/>
        <v>630</v>
      </c>
      <c r="P38" s="91">
        <f t="shared" si="6"/>
        <v>630</v>
      </c>
      <c r="Q38" s="91">
        <v>0</v>
      </c>
      <c r="R38" s="91">
        <v>630</v>
      </c>
      <c r="S38" s="91">
        <f t="shared" si="3"/>
        <v>0</v>
      </c>
      <c r="T38" s="91">
        <v>0</v>
      </c>
      <c r="U38" s="91">
        <v>0</v>
      </c>
      <c r="V38" s="91">
        <v>0</v>
      </c>
      <c r="W38" s="91">
        <v>0</v>
      </c>
      <c r="X38" s="92">
        <v>0</v>
      </c>
      <c r="Y38" s="93">
        <f t="shared" si="7"/>
        <v>0</v>
      </c>
      <c r="Z38" s="91">
        <f t="shared" si="8"/>
        <v>0</v>
      </c>
      <c r="AA38" s="91"/>
      <c r="AB38" s="91"/>
      <c r="AC38" s="91">
        <f t="shared" si="9"/>
        <v>0</v>
      </c>
      <c r="AD38" s="91"/>
      <c r="AE38" s="91">
        <v>0</v>
      </c>
      <c r="AF38" s="91">
        <v>0</v>
      </c>
      <c r="AG38" s="91">
        <v>0</v>
      </c>
      <c r="AH38" s="72">
        <v>0</v>
      </c>
      <c r="AJ38" s="114">
        <f t="shared" si="2"/>
        <v>0</v>
      </c>
    </row>
    <row r="39" spans="1:36" ht="57" hidden="1" customHeight="1" outlineLevel="1">
      <c r="A39" s="94"/>
      <c r="B39" s="96"/>
      <c r="C39" s="96">
        <v>3</v>
      </c>
      <c r="D39" s="89" t="s">
        <v>56</v>
      </c>
      <c r="E39" s="89"/>
      <c r="F39" s="90"/>
      <c r="G39" s="91">
        <v>16025</v>
      </c>
      <c r="H39" s="91">
        <v>0</v>
      </c>
      <c r="I39" s="91">
        <v>16025</v>
      </c>
      <c r="J39" s="91">
        <v>0</v>
      </c>
      <c r="K39" s="91">
        <v>0</v>
      </c>
      <c r="L39" s="91">
        <v>0</v>
      </c>
      <c r="M39" s="91">
        <v>0</v>
      </c>
      <c r="N39" s="92">
        <v>0</v>
      </c>
      <c r="O39" s="85">
        <f t="shared" si="5"/>
        <v>1519</v>
      </c>
      <c r="P39" s="91">
        <f t="shared" si="6"/>
        <v>1519</v>
      </c>
      <c r="Q39" s="91">
        <v>0</v>
      </c>
      <c r="R39" s="91">
        <v>1519</v>
      </c>
      <c r="S39" s="91">
        <f t="shared" si="3"/>
        <v>0</v>
      </c>
      <c r="T39" s="91">
        <v>0</v>
      </c>
      <c r="U39" s="91">
        <v>0</v>
      </c>
      <c r="V39" s="91">
        <v>0</v>
      </c>
      <c r="W39" s="91">
        <v>0</v>
      </c>
      <c r="X39" s="92">
        <v>0</v>
      </c>
      <c r="Y39" s="93">
        <f t="shared" si="7"/>
        <v>0</v>
      </c>
      <c r="Z39" s="91">
        <f t="shared" si="8"/>
        <v>0</v>
      </c>
      <c r="AA39" s="91"/>
      <c r="AB39" s="91"/>
      <c r="AC39" s="91">
        <f t="shared" si="9"/>
        <v>0</v>
      </c>
      <c r="AD39" s="91"/>
      <c r="AE39" s="91">
        <v>0</v>
      </c>
      <c r="AF39" s="91">
        <v>0</v>
      </c>
      <c r="AG39" s="91">
        <v>0</v>
      </c>
      <c r="AH39" s="72">
        <v>0</v>
      </c>
      <c r="AJ39" s="114">
        <f t="shared" si="2"/>
        <v>0</v>
      </c>
    </row>
    <row r="40" spans="1:36" ht="73.5" customHeight="1" collapsed="1">
      <c r="A40" s="88">
        <v>8</v>
      </c>
      <c r="B40" s="193" t="s">
        <v>57</v>
      </c>
      <c r="C40" s="194"/>
      <c r="D40" s="89" t="s">
        <v>58</v>
      </c>
      <c r="E40" s="89"/>
      <c r="F40" s="90"/>
      <c r="G40" s="91">
        <v>85151</v>
      </c>
      <c r="H40" s="91">
        <v>0</v>
      </c>
      <c r="I40" s="91">
        <v>85151</v>
      </c>
      <c r="J40" s="91">
        <v>0</v>
      </c>
      <c r="K40" s="91">
        <v>0</v>
      </c>
      <c r="L40" s="91">
        <v>0</v>
      </c>
      <c r="M40" s="91">
        <v>0</v>
      </c>
      <c r="N40" s="92">
        <v>0</v>
      </c>
      <c r="O40" s="85">
        <f t="shared" si="5"/>
        <v>8510</v>
      </c>
      <c r="P40" s="91">
        <f t="shared" si="6"/>
        <v>8510</v>
      </c>
      <c r="Q40" s="91">
        <v>0</v>
      </c>
      <c r="R40" s="91">
        <v>8510</v>
      </c>
      <c r="S40" s="91">
        <f t="shared" si="3"/>
        <v>0</v>
      </c>
      <c r="T40" s="91">
        <v>0</v>
      </c>
      <c r="U40" s="91">
        <v>0</v>
      </c>
      <c r="V40" s="91">
        <v>0</v>
      </c>
      <c r="W40" s="91">
        <v>0</v>
      </c>
      <c r="X40" s="92">
        <v>0</v>
      </c>
      <c r="Y40" s="93">
        <f t="shared" si="7"/>
        <v>22911</v>
      </c>
      <c r="Z40" s="91">
        <f t="shared" si="8"/>
        <v>22911</v>
      </c>
      <c r="AA40" s="91">
        <v>0</v>
      </c>
      <c r="AB40" s="91">
        <v>22911</v>
      </c>
      <c r="AC40" s="91">
        <f t="shared" si="9"/>
        <v>0</v>
      </c>
      <c r="AD40" s="91">
        <v>0</v>
      </c>
      <c r="AE40" s="91">
        <v>0</v>
      </c>
      <c r="AF40" s="91">
        <v>0</v>
      </c>
      <c r="AG40" s="91">
        <v>0</v>
      </c>
      <c r="AH40" s="91">
        <v>0</v>
      </c>
      <c r="AJ40" s="114">
        <f t="shared" si="2"/>
        <v>22911</v>
      </c>
    </row>
    <row r="41" spans="1:36" ht="72.75" customHeight="1">
      <c r="A41" s="88">
        <v>9</v>
      </c>
      <c r="B41" s="193" t="s">
        <v>59</v>
      </c>
      <c r="C41" s="194"/>
      <c r="D41" s="89" t="s">
        <v>60</v>
      </c>
      <c r="E41" s="89"/>
      <c r="F41" s="90"/>
      <c r="G41" s="91">
        <v>232087</v>
      </c>
      <c r="H41" s="91">
        <v>69423</v>
      </c>
      <c r="I41" s="91">
        <v>162664</v>
      </c>
      <c r="J41" s="91">
        <v>0</v>
      </c>
      <c r="K41" s="91">
        <v>0</v>
      </c>
      <c r="L41" s="91">
        <v>0</v>
      </c>
      <c r="M41" s="91">
        <v>0</v>
      </c>
      <c r="N41" s="92">
        <v>458.5</v>
      </c>
      <c r="O41" s="85">
        <f t="shared" si="5"/>
        <v>28746</v>
      </c>
      <c r="P41" s="91">
        <f t="shared" si="6"/>
        <v>28746</v>
      </c>
      <c r="Q41" s="91">
        <v>12496</v>
      </c>
      <c r="R41" s="91">
        <v>16250</v>
      </c>
      <c r="S41" s="91">
        <f t="shared" si="3"/>
        <v>0</v>
      </c>
      <c r="T41" s="91">
        <v>0</v>
      </c>
      <c r="U41" s="91">
        <v>0</v>
      </c>
      <c r="V41" s="91">
        <v>0</v>
      </c>
      <c r="W41" s="91">
        <v>0</v>
      </c>
      <c r="X41" s="92"/>
      <c r="Y41" s="93">
        <f t="shared" si="7"/>
        <v>61822</v>
      </c>
      <c r="Z41" s="91">
        <f t="shared" si="8"/>
        <v>61822</v>
      </c>
      <c r="AA41" s="91">
        <v>17541</v>
      </c>
      <c r="AB41" s="91">
        <f>+AB42+AB43</f>
        <v>44281</v>
      </c>
      <c r="AC41" s="91">
        <f t="shared" si="9"/>
        <v>0</v>
      </c>
      <c r="AD41" s="91">
        <v>0</v>
      </c>
      <c r="AE41" s="91">
        <v>0</v>
      </c>
      <c r="AF41" s="91">
        <v>0</v>
      </c>
      <c r="AG41" s="91">
        <v>0</v>
      </c>
      <c r="AH41" s="91"/>
      <c r="AJ41" s="114">
        <f t="shared" si="2"/>
        <v>61822</v>
      </c>
    </row>
    <row r="42" spans="1:36" ht="69.75" hidden="1" customHeight="1">
      <c r="A42" s="88"/>
      <c r="B42" s="96"/>
      <c r="C42" s="90">
        <v>1</v>
      </c>
      <c r="D42" s="97" t="s">
        <v>109</v>
      </c>
      <c r="E42" s="97"/>
      <c r="F42" s="97"/>
      <c r="G42" s="91">
        <v>217193</v>
      </c>
      <c r="H42" s="91">
        <v>69423</v>
      </c>
      <c r="I42" s="91">
        <v>147770</v>
      </c>
      <c r="J42" s="91">
        <v>0</v>
      </c>
      <c r="K42" s="91">
        <v>0</v>
      </c>
      <c r="L42" s="91">
        <v>0</v>
      </c>
      <c r="M42" s="91">
        <v>0</v>
      </c>
      <c r="N42" s="91">
        <v>458.5</v>
      </c>
      <c r="O42" s="85">
        <f t="shared" si="5"/>
        <v>27258</v>
      </c>
      <c r="P42" s="91">
        <f t="shared" si="6"/>
        <v>27258</v>
      </c>
      <c r="Q42" s="91">
        <v>12496</v>
      </c>
      <c r="R42" s="91">
        <v>14762</v>
      </c>
      <c r="S42" s="91">
        <f t="shared" si="3"/>
        <v>0</v>
      </c>
      <c r="T42" s="91">
        <v>0</v>
      </c>
      <c r="U42" s="91">
        <v>0</v>
      </c>
      <c r="V42" s="91">
        <v>0</v>
      </c>
      <c r="W42" s="91">
        <v>0</v>
      </c>
      <c r="X42" s="91"/>
      <c r="Y42" s="93">
        <f t="shared" si="7"/>
        <v>57301</v>
      </c>
      <c r="Z42" s="91">
        <f t="shared" si="8"/>
        <v>57301</v>
      </c>
      <c r="AA42" s="91">
        <f>+AA41</f>
        <v>17541</v>
      </c>
      <c r="AB42" s="91">
        <v>39760</v>
      </c>
      <c r="AC42" s="91">
        <f t="shared" si="9"/>
        <v>0</v>
      </c>
      <c r="AD42" s="91">
        <v>0</v>
      </c>
      <c r="AE42" s="91">
        <v>0</v>
      </c>
      <c r="AF42" s="91">
        <v>0</v>
      </c>
      <c r="AG42" s="91">
        <v>0</v>
      </c>
      <c r="AH42" s="91">
        <v>0</v>
      </c>
      <c r="AJ42" s="114">
        <f t="shared" si="2"/>
        <v>57301</v>
      </c>
    </row>
    <row r="43" spans="1:36" ht="55.5" hidden="1" customHeight="1">
      <c r="A43" s="88"/>
      <c r="B43" s="96"/>
      <c r="C43" s="90">
        <v>2</v>
      </c>
      <c r="D43" s="97" t="s">
        <v>110</v>
      </c>
      <c r="E43" s="97"/>
      <c r="F43" s="97"/>
      <c r="G43" s="91">
        <v>14894</v>
      </c>
      <c r="H43" s="91">
        <v>0</v>
      </c>
      <c r="I43" s="91">
        <v>14894</v>
      </c>
      <c r="J43" s="91">
        <v>0</v>
      </c>
      <c r="K43" s="91">
        <v>0</v>
      </c>
      <c r="L43" s="91">
        <v>0</v>
      </c>
      <c r="M43" s="91">
        <v>0</v>
      </c>
      <c r="N43" s="92">
        <v>0</v>
      </c>
      <c r="O43" s="85">
        <f t="shared" si="5"/>
        <v>1488</v>
      </c>
      <c r="P43" s="91">
        <f t="shared" si="6"/>
        <v>1488</v>
      </c>
      <c r="Q43" s="91">
        <v>0</v>
      </c>
      <c r="R43" s="91">
        <v>1488</v>
      </c>
      <c r="S43" s="91">
        <f t="shared" si="3"/>
        <v>0</v>
      </c>
      <c r="T43" s="91">
        <v>0</v>
      </c>
      <c r="U43" s="91">
        <v>0</v>
      </c>
      <c r="V43" s="91">
        <v>0</v>
      </c>
      <c r="W43" s="91">
        <v>0</v>
      </c>
      <c r="X43" s="92">
        <v>0</v>
      </c>
      <c r="Y43" s="93">
        <f t="shared" si="7"/>
        <v>4521</v>
      </c>
      <c r="Z43" s="91">
        <f t="shared" si="8"/>
        <v>4521</v>
      </c>
      <c r="AA43" s="91">
        <v>0</v>
      </c>
      <c r="AB43" s="91">
        <v>4521</v>
      </c>
      <c r="AC43" s="91">
        <f t="shared" si="9"/>
        <v>0</v>
      </c>
      <c r="AD43" s="91">
        <v>0</v>
      </c>
      <c r="AE43" s="91">
        <v>0</v>
      </c>
      <c r="AF43" s="91">
        <v>0</v>
      </c>
      <c r="AG43" s="91">
        <v>0</v>
      </c>
      <c r="AH43" s="91">
        <v>0</v>
      </c>
      <c r="AJ43" s="114">
        <f t="shared" si="2"/>
        <v>4521</v>
      </c>
    </row>
    <row r="44" spans="1:36" ht="65.25" customHeight="1">
      <c r="A44" s="88">
        <v>10</v>
      </c>
      <c r="B44" s="193" t="s">
        <v>61</v>
      </c>
      <c r="C44" s="194"/>
      <c r="D44" s="89" t="s">
        <v>62</v>
      </c>
      <c r="E44" s="89"/>
      <c r="F44" s="90"/>
      <c r="G44" s="91">
        <v>111449.5</v>
      </c>
      <c r="H44" s="91">
        <v>24024.5</v>
      </c>
      <c r="I44" s="91">
        <v>46525</v>
      </c>
      <c r="J44" s="91">
        <v>0</v>
      </c>
      <c r="K44" s="91">
        <v>40900</v>
      </c>
      <c r="L44" s="91">
        <v>0</v>
      </c>
      <c r="M44" s="91">
        <v>0</v>
      </c>
      <c r="N44" s="92">
        <v>0</v>
      </c>
      <c r="O44" s="85">
        <f t="shared" si="5"/>
        <v>8981.5</v>
      </c>
      <c r="P44" s="91">
        <f t="shared" si="6"/>
        <v>8981.5</v>
      </c>
      <c r="Q44" s="91">
        <v>4332.5</v>
      </c>
      <c r="R44" s="91">
        <v>4649</v>
      </c>
      <c r="S44" s="91">
        <f t="shared" si="3"/>
        <v>0</v>
      </c>
      <c r="T44" s="91">
        <v>0</v>
      </c>
      <c r="U44" s="91">
        <v>0</v>
      </c>
      <c r="V44" s="91">
        <v>0</v>
      </c>
      <c r="W44" s="91">
        <v>0</v>
      </c>
      <c r="X44" s="92">
        <v>0</v>
      </c>
      <c r="Y44" s="93">
        <f t="shared" si="7"/>
        <v>24738</v>
      </c>
      <c r="Z44" s="91">
        <f t="shared" si="8"/>
        <v>24738</v>
      </c>
      <c r="AA44" s="91">
        <v>7643</v>
      </c>
      <c r="AB44" s="91">
        <v>17095</v>
      </c>
      <c r="AC44" s="91">
        <f t="shared" si="9"/>
        <v>0</v>
      </c>
      <c r="AD44" s="91">
        <v>0</v>
      </c>
      <c r="AE44" s="91">
        <v>0</v>
      </c>
      <c r="AF44" s="91">
        <v>0</v>
      </c>
      <c r="AG44" s="91">
        <v>0</v>
      </c>
      <c r="AH44" s="91">
        <v>0</v>
      </c>
      <c r="AJ44" s="114">
        <f t="shared" si="2"/>
        <v>24738</v>
      </c>
    </row>
    <row r="45" spans="1:36" ht="84.75" hidden="1" customHeight="1" collapsed="1">
      <c r="A45" s="94"/>
      <c r="B45" s="105"/>
      <c r="C45" s="96">
        <v>1</v>
      </c>
      <c r="D45" s="106" t="s">
        <v>111</v>
      </c>
      <c r="E45" s="106"/>
      <c r="F45" s="90"/>
      <c r="G45" s="91">
        <v>72262</v>
      </c>
      <c r="H45" s="91">
        <v>0</v>
      </c>
      <c r="I45" s="91">
        <v>31362</v>
      </c>
      <c r="J45" s="91">
        <v>0</v>
      </c>
      <c r="K45" s="91">
        <v>40900</v>
      </c>
      <c r="L45" s="91">
        <v>0</v>
      </c>
      <c r="M45" s="91">
        <v>0</v>
      </c>
      <c r="N45" s="92">
        <v>0</v>
      </c>
      <c r="O45" s="85">
        <f t="shared" ref="O45:O47" si="11">SUM(Q45:W45)</f>
        <v>3134</v>
      </c>
      <c r="P45" s="91"/>
      <c r="Q45" s="91">
        <v>0</v>
      </c>
      <c r="R45" s="91">
        <v>3134</v>
      </c>
      <c r="S45" s="91"/>
      <c r="T45" s="91">
        <v>0</v>
      </c>
      <c r="U45" s="91">
        <v>0</v>
      </c>
      <c r="V45" s="91">
        <v>0</v>
      </c>
      <c r="W45" s="91">
        <v>0</v>
      </c>
      <c r="X45" s="92">
        <v>0</v>
      </c>
      <c r="Y45" s="81">
        <f t="shared" ref="Y45:Y47" si="12">SUM(AA45:AG45)</f>
        <v>12333</v>
      </c>
      <c r="Z45" s="93"/>
      <c r="AA45" s="91">
        <v>0</v>
      </c>
      <c r="AB45" s="91">
        <v>12333</v>
      </c>
      <c r="AC45" s="91"/>
      <c r="AD45" s="91">
        <v>0</v>
      </c>
      <c r="AE45" s="91">
        <v>0</v>
      </c>
      <c r="AF45" s="91">
        <v>0</v>
      </c>
      <c r="AG45" s="91">
        <v>0</v>
      </c>
      <c r="AH45" s="91">
        <v>0</v>
      </c>
      <c r="AJ45" s="113">
        <f t="shared" si="2"/>
        <v>12333</v>
      </c>
    </row>
    <row r="46" spans="1:36" ht="70.5" hidden="1" customHeight="1" collapsed="1">
      <c r="A46" s="94"/>
      <c r="B46" s="105"/>
      <c r="C46" s="96">
        <v>2</v>
      </c>
      <c r="D46" s="106" t="s">
        <v>112</v>
      </c>
      <c r="E46" s="106"/>
      <c r="F46" s="90"/>
      <c r="G46" s="91">
        <v>30012.5</v>
      </c>
      <c r="H46" s="91">
        <v>24024.5</v>
      </c>
      <c r="I46" s="91">
        <v>5988</v>
      </c>
      <c r="J46" s="91">
        <v>0</v>
      </c>
      <c r="K46" s="91">
        <v>0</v>
      </c>
      <c r="L46" s="91">
        <v>0</v>
      </c>
      <c r="M46" s="91">
        <v>0</v>
      </c>
      <c r="N46" s="92">
        <v>0</v>
      </c>
      <c r="O46" s="85">
        <f t="shared" si="11"/>
        <v>4931.5</v>
      </c>
      <c r="P46" s="91"/>
      <c r="Q46" s="91">
        <v>4332.5</v>
      </c>
      <c r="R46" s="91">
        <v>599</v>
      </c>
      <c r="S46" s="91"/>
      <c r="T46" s="91">
        <v>0</v>
      </c>
      <c r="U46" s="91">
        <v>0</v>
      </c>
      <c r="V46" s="91">
        <v>0</v>
      </c>
      <c r="W46" s="91">
        <v>0</v>
      </c>
      <c r="X46" s="92">
        <v>0</v>
      </c>
      <c r="Y46" s="81">
        <f t="shared" si="12"/>
        <v>9254</v>
      </c>
      <c r="Z46" s="93"/>
      <c r="AA46" s="91">
        <f>+AA44</f>
        <v>7643</v>
      </c>
      <c r="AB46" s="91">
        <v>1611</v>
      </c>
      <c r="AC46" s="91"/>
      <c r="AD46" s="91">
        <v>0</v>
      </c>
      <c r="AE46" s="91">
        <v>0</v>
      </c>
      <c r="AF46" s="91">
        <v>0</v>
      </c>
      <c r="AG46" s="91">
        <v>0</v>
      </c>
      <c r="AH46" s="91">
        <v>0</v>
      </c>
      <c r="AJ46" s="113">
        <f t="shared" si="2"/>
        <v>9254</v>
      </c>
    </row>
    <row r="47" spans="1:36" ht="71.25" hidden="1" customHeight="1" collapsed="1">
      <c r="A47" s="88"/>
      <c r="B47" s="105"/>
      <c r="C47" s="96">
        <v>3</v>
      </c>
      <c r="D47" s="106" t="s">
        <v>113</v>
      </c>
      <c r="E47" s="106"/>
      <c r="F47" s="90"/>
      <c r="G47" s="91">
        <v>9175</v>
      </c>
      <c r="H47" s="91">
        <v>0</v>
      </c>
      <c r="I47" s="91">
        <v>9175</v>
      </c>
      <c r="J47" s="91">
        <v>0</v>
      </c>
      <c r="K47" s="91">
        <v>0</v>
      </c>
      <c r="L47" s="91">
        <v>0</v>
      </c>
      <c r="M47" s="91">
        <v>0</v>
      </c>
      <c r="N47" s="92">
        <v>0</v>
      </c>
      <c r="O47" s="85">
        <f t="shared" si="11"/>
        <v>916</v>
      </c>
      <c r="P47" s="91"/>
      <c r="Q47" s="91">
        <v>0</v>
      </c>
      <c r="R47" s="91">
        <v>916</v>
      </c>
      <c r="S47" s="91"/>
      <c r="T47" s="91">
        <v>0</v>
      </c>
      <c r="U47" s="91">
        <v>0</v>
      </c>
      <c r="V47" s="91">
        <v>0</v>
      </c>
      <c r="W47" s="91">
        <v>0</v>
      </c>
      <c r="X47" s="92">
        <v>0</v>
      </c>
      <c r="Y47" s="81">
        <f t="shared" si="12"/>
        <v>3151</v>
      </c>
      <c r="Z47" s="93"/>
      <c r="AA47" s="91">
        <v>0</v>
      </c>
      <c r="AB47" s="91">
        <v>3151</v>
      </c>
      <c r="AC47" s="91"/>
      <c r="AD47" s="91">
        <v>0</v>
      </c>
      <c r="AE47" s="91">
        <v>0</v>
      </c>
      <c r="AF47" s="91">
        <v>0</v>
      </c>
      <c r="AG47" s="91">
        <v>0</v>
      </c>
      <c r="AH47" s="91">
        <v>0</v>
      </c>
    </row>
  </sheetData>
  <mergeCells count="49">
    <mergeCell ref="B19:C19"/>
    <mergeCell ref="B20:C20"/>
    <mergeCell ref="B41:C41"/>
    <mergeCell ref="B44:C44"/>
    <mergeCell ref="A25:A28"/>
    <mergeCell ref="B25:B28"/>
    <mergeCell ref="B30:C30"/>
    <mergeCell ref="B35:C35"/>
    <mergeCell ref="B36:C36"/>
    <mergeCell ref="B40:C40"/>
    <mergeCell ref="B23:C23"/>
    <mergeCell ref="M7:M8"/>
    <mergeCell ref="V7:V8"/>
    <mergeCell ref="N6:N8"/>
    <mergeCell ref="O6:O8"/>
    <mergeCell ref="A13:A18"/>
    <mergeCell ref="B15:B16"/>
    <mergeCell ref="B17:B18"/>
    <mergeCell ref="B12:C12"/>
    <mergeCell ref="B11:D11"/>
    <mergeCell ref="H6:M6"/>
    <mergeCell ref="Q6:W6"/>
    <mergeCell ref="H7:I7"/>
    <mergeCell ref="J7:K7"/>
    <mergeCell ref="L7:L8"/>
    <mergeCell ref="A1:AH1"/>
    <mergeCell ref="A2:AH2"/>
    <mergeCell ref="V3:AH3"/>
    <mergeCell ref="A4:A8"/>
    <mergeCell ref="B4:B8"/>
    <mergeCell ref="C4:C8"/>
    <mergeCell ref="D4:D8"/>
    <mergeCell ref="E4:E8"/>
    <mergeCell ref="F4:M5"/>
    <mergeCell ref="W7:W8"/>
    <mergeCell ref="N4:W5"/>
    <mergeCell ref="X4:AG5"/>
    <mergeCell ref="Y6:Y8"/>
    <mergeCell ref="AH4:AH8"/>
    <mergeCell ref="F6:F8"/>
    <mergeCell ref="G6:G8"/>
    <mergeCell ref="X6:X8"/>
    <mergeCell ref="AF7:AF8"/>
    <mergeCell ref="AG7:AG8"/>
    <mergeCell ref="P7:R7"/>
    <mergeCell ref="S7:U7"/>
    <mergeCell ref="Z7:AB7"/>
    <mergeCell ref="AC7:AE7"/>
    <mergeCell ref="AA6:AG6"/>
  </mergeCells>
  <pageMargins left="0.2544642857142857" right="0.10639880952380952" top="0.28000000000000003" bottom="0.34" header="0.196850393700787" footer="0.196850393700787"/>
  <pageSetup paperSize="9" scale="58"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79E7C3-7493-4A27-8109-90F8B33A49C8}"/>
</file>

<file path=customXml/itemProps2.xml><?xml version="1.0" encoding="utf-8"?>
<ds:datastoreItem xmlns:ds="http://schemas.openxmlformats.org/officeDocument/2006/customXml" ds:itemID="{FC88887D-F16B-4B1A-9FF9-AFB1F39DA297}"/>
</file>

<file path=customXml/itemProps3.xml><?xml version="1.0" encoding="utf-8"?>
<ds:datastoreItem xmlns:ds="http://schemas.openxmlformats.org/officeDocument/2006/customXml" ds:itemID="{B798E24D-A425-4FE6-AF19-03FB760E3B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Phu luc 1</vt:lpstr>
      <vt:lpstr>Phu luc 01 2 2023</vt:lpstr>
      <vt:lpstr>'Phu luc 01 2 2023'!Print_Titles</vt:lpstr>
      <vt:lpstr>'Phu luc 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2023-03-22T09:28:36Z</dcterms:modified>
</cp:coreProperties>
</file>